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πιν.30!$B$1:$O$20</definedName>
    <definedName name="_xlnm.Print_Area" localSheetId="4">πιν.31!$B$2:$N$48</definedName>
  </definedNames>
  <calcPr calcId="145621"/>
</workbook>
</file>

<file path=xl/calcChain.xml><?xml version="1.0" encoding="utf-8"?>
<calcChain xmlns="http://schemas.openxmlformats.org/spreadsheetml/2006/main">
  <c r="L10" i="11" l="1"/>
  <c r="L12" i="11"/>
  <c r="L13" i="11"/>
  <c r="L14" i="11"/>
  <c r="L17" i="11"/>
  <c r="L18" i="11"/>
  <c r="L19" i="11"/>
  <c r="L20" i="11"/>
  <c r="L21" i="11"/>
  <c r="L22" i="11"/>
  <c r="L23" i="11"/>
  <c r="L24" i="11"/>
  <c r="L26" i="11"/>
  <c r="L27" i="11"/>
  <c r="L28" i="11"/>
  <c r="L29" i="11"/>
  <c r="L33" i="11"/>
  <c r="L34" i="11"/>
  <c r="L35" i="11"/>
  <c r="L36" i="11"/>
  <c r="L37" i="11"/>
  <c r="L38" i="11"/>
  <c r="L41" i="11"/>
  <c r="L43" i="11"/>
  <c r="L46" i="11"/>
  <c r="J40" i="11"/>
  <c r="J41" i="11"/>
  <c r="J43" i="11"/>
  <c r="J28" i="11"/>
  <c r="J29" i="11"/>
  <c r="J30" i="11"/>
  <c r="J19" i="11"/>
  <c r="J16" i="11"/>
  <c r="J13" i="11"/>
  <c r="J7" i="11"/>
  <c r="J8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N47" i="11" s="1"/>
  <c r="K47" i="11"/>
  <c r="L47" i="11" s="1"/>
  <c r="I47" i="11"/>
  <c r="J47" i="11" s="1"/>
  <c r="G47" i="11"/>
  <c r="H41" i="11" s="1"/>
  <c r="E47" i="11"/>
  <c r="F47" i="11" s="1"/>
  <c r="C47" i="11"/>
  <c r="F43" i="11" s="1"/>
  <c r="H44" i="11"/>
  <c r="H43" i="11"/>
  <c r="H37" i="11"/>
  <c r="H36" i="11"/>
  <c r="H28" i="11"/>
  <c r="H27" i="11"/>
  <c r="H13" i="11"/>
  <c r="H10" i="11"/>
  <c r="F41" i="11"/>
  <c r="F42" i="11"/>
  <c r="F46" i="11"/>
  <c r="F35" i="11"/>
  <c r="F27" i="11"/>
  <c r="F28" i="11"/>
  <c r="K19" i="10"/>
  <c r="L19" i="10" s="1"/>
  <c r="I19" i="10"/>
  <c r="J19" i="10" s="1"/>
  <c r="G19" i="10"/>
  <c r="H19" i="10" s="1"/>
  <c r="E19" i="10"/>
  <c r="F19" i="10" s="1"/>
  <c r="C19" i="10"/>
  <c r="D10" i="10" s="1"/>
  <c r="J10" i="10"/>
  <c r="M10" i="10"/>
  <c r="L20" i="8"/>
  <c r="H14" i="11" l="1"/>
  <c r="H33" i="11"/>
  <c r="H40" i="11"/>
  <c r="H45" i="11"/>
  <c r="H47" i="11"/>
  <c r="H17" i="11"/>
  <c r="H35" i="11"/>
  <c r="F37" i="11"/>
  <c r="F44" i="11"/>
  <c r="F29" i="11"/>
  <c r="F36" i="11"/>
  <c r="L10" i="10"/>
  <c r="H10" i="10"/>
  <c r="F10" i="10"/>
  <c r="G28" i="7" l="1"/>
  <c r="H26" i="7" s="1"/>
  <c r="E28" i="7"/>
  <c r="F25" i="7" s="1"/>
  <c r="C28" i="7"/>
  <c r="D28" i="7" s="1"/>
  <c r="G27" i="7"/>
  <c r="H27" i="7" s="1"/>
  <c r="E27" i="7"/>
  <c r="C27" i="7"/>
  <c r="D27" i="7" s="1"/>
  <c r="K26" i="7"/>
  <c r="L26" i="7" s="1"/>
  <c r="I26" i="7"/>
  <c r="J26" i="7" s="1"/>
  <c r="D26" i="7"/>
  <c r="K25" i="7"/>
  <c r="L25" i="7" s="1"/>
  <c r="I25" i="7"/>
  <c r="I27" i="7" s="1"/>
  <c r="H25" i="7"/>
  <c r="D25" i="7"/>
  <c r="K24" i="7"/>
  <c r="L24" i="7" s="1"/>
  <c r="I24" i="7"/>
  <c r="J24" i="7" s="1"/>
  <c r="H24" i="7"/>
  <c r="G23" i="7"/>
  <c r="E23" i="7"/>
  <c r="F23" i="7" s="1"/>
  <c r="C23" i="7"/>
  <c r="D23" i="7" s="1"/>
  <c r="K22" i="7"/>
  <c r="L22" i="7" s="1"/>
  <c r="I22" i="7"/>
  <c r="J22" i="7" s="1"/>
  <c r="D22" i="7"/>
  <c r="K21" i="7"/>
  <c r="L21" i="7" s="1"/>
  <c r="I21" i="7"/>
  <c r="F27" i="7" l="1"/>
  <c r="J27" i="7"/>
  <c r="F21" i="7"/>
  <c r="I23" i="7"/>
  <c r="J23" i="7" s="1"/>
  <c r="K27" i="7"/>
  <c r="L27" i="7" s="1"/>
  <c r="K28" i="7"/>
  <c r="L28" i="7" s="1"/>
  <c r="H21" i="7"/>
  <c r="H22" i="7"/>
  <c r="F24" i="7"/>
  <c r="I28" i="7"/>
  <c r="J28" i="7" s="1"/>
  <c r="K23" i="7"/>
  <c r="L23" i="7" s="1"/>
  <c r="F28" i="7"/>
  <c r="H23" i="7"/>
  <c r="J25" i="7"/>
  <c r="F26" i="7"/>
  <c r="D21" i="7"/>
  <c r="J21" i="7"/>
  <c r="F22" i="7"/>
  <c r="D24" i="7"/>
  <c r="M12" i="10" l="1"/>
  <c r="M13" i="10"/>
  <c r="M14" i="10"/>
  <c r="M15" i="10"/>
  <c r="M16" i="10"/>
  <c r="M17" i="10"/>
  <c r="M18" i="10"/>
  <c r="N10" i="10" s="1"/>
  <c r="E42" i="7" l="1"/>
  <c r="L16" i="10" l="1"/>
  <c r="J16" i="10"/>
  <c r="H16" i="10"/>
  <c r="F16" i="10"/>
  <c r="D16" i="10"/>
  <c r="G37" i="7"/>
  <c r="H37" i="7" s="1"/>
  <c r="G38" i="7"/>
  <c r="H38" i="7" s="1"/>
  <c r="D30" i="11" l="1"/>
  <c r="D23" i="11"/>
  <c r="F20" i="11"/>
  <c r="D46" i="11"/>
  <c r="D31" i="11"/>
  <c r="D14" i="11"/>
  <c r="D43" i="11"/>
  <c r="D20" i="11"/>
  <c r="D10" i="11"/>
  <c r="D37" i="11"/>
  <c r="D21" i="11"/>
  <c r="F10" i="11"/>
  <c r="F14" i="11"/>
  <c r="F13" i="11"/>
  <c r="F23" i="11"/>
  <c r="D29" i="11"/>
  <c r="D38" i="11"/>
  <c r="D9" i="11"/>
  <c r="F33" i="11"/>
  <c r="J39" i="11"/>
  <c r="J37" i="11"/>
  <c r="J38" i="11"/>
  <c r="J6" i="11"/>
  <c r="F9" i="11"/>
  <c r="F17" i="11"/>
  <c r="H21" i="11"/>
  <c r="H29" i="11"/>
  <c r="H23" i="11"/>
  <c r="H7" i="11"/>
  <c r="H34" i="11"/>
  <c r="H24" i="11"/>
  <c r="H9" i="11"/>
  <c r="H38" i="11"/>
  <c r="H26" i="11"/>
  <c r="H22" i="11"/>
  <c r="D19" i="11"/>
  <c r="D41" i="11"/>
  <c r="F22" i="11"/>
  <c r="D47" i="11"/>
  <c r="D25" i="11"/>
  <c r="D17" i="11"/>
  <c r="D35" i="11"/>
  <c r="D28" i="11"/>
  <c r="D15" i="11"/>
  <c r="D32" i="11"/>
  <c r="J35" i="11"/>
  <c r="J11" i="11"/>
  <c r="J23" i="11"/>
  <c r="J10" i="11"/>
  <c r="H32" i="11"/>
  <c r="H18" i="11"/>
  <c r="H20" i="11"/>
  <c r="X18" i="8" l="1"/>
  <c r="W18" i="8"/>
  <c r="T20" i="8"/>
  <c r="S20" i="8"/>
  <c r="P20" i="8"/>
  <c r="O20" i="8"/>
  <c r="K20" i="8"/>
  <c r="H20" i="8"/>
  <c r="G20" i="8"/>
  <c r="D20" i="8"/>
  <c r="Y18" i="8" l="1"/>
  <c r="Z18" i="8" s="1"/>
  <c r="C11" i="7"/>
  <c r="C12" i="7"/>
  <c r="C13" i="7"/>
  <c r="C14" i="7"/>
  <c r="C10" i="7"/>
  <c r="J22" i="11" l="1"/>
  <c r="J14" i="11"/>
  <c r="D6" i="11"/>
  <c r="F21" i="11"/>
  <c r="J26" i="11"/>
  <c r="J27" i="11"/>
  <c r="J17" i="11"/>
  <c r="J20" i="11" l="1"/>
  <c r="J24" i="11"/>
  <c r="F24" i="11"/>
  <c r="E15" i="7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F26" i="11" l="1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1" i="10"/>
  <c r="M19" i="10" s="1"/>
  <c r="H14" i="10"/>
  <c r="J11" i="10"/>
  <c r="L11" i="10"/>
  <c r="L13" i="10" l="1"/>
  <c r="L15" i="10"/>
  <c r="L18" i="10"/>
  <c r="L14" i="10"/>
  <c r="H15" i="10"/>
  <c r="H18" i="10"/>
  <c r="H12" i="10"/>
  <c r="H17" i="10"/>
  <c r="H13" i="10"/>
  <c r="H11" i="10"/>
  <c r="J14" i="10"/>
  <c r="J18" i="10"/>
  <c r="L17" i="10"/>
  <c r="J13" i="10"/>
  <c r="L12" i="10"/>
  <c r="J15" i="10"/>
  <c r="J17" i="10"/>
  <c r="J12" i="10"/>
  <c r="N14" i="10" l="1"/>
  <c r="N18" i="10"/>
  <c r="N12" i="10"/>
  <c r="N16" i="10"/>
  <c r="N15" i="10"/>
  <c r="N17" i="10"/>
  <c r="N13" i="10"/>
  <c r="N19" i="10"/>
  <c r="N11" i="10"/>
  <c r="G39" i="7" l="1"/>
  <c r="H39" i="7" s="1"/>
  <c r="G40" i="7"/>
  <c r="H40" i="7" s="1"/>
  <c r="G41" i="7"/>
  <c r="H41" i="7" s="1"/>
  <c r="F38" i="7" l="1"/>
  <c r="F37" i="7"/>
  <c r="F42" i="7"/>
  <c r="F41" i="7"/>
  <c r="F40" i="7"/>
  <c r="F39" i="7"/>
  <c r="C42" i="7" l="1"/>
  <c r="D37" i="7" l="1"/>
  <c r="D38" i="7"/>
  <c r="G42" i="7"/>
  <c r="H42" i="7" s="1"/>
  <c r="D41" i="7"/>
  <c r="D40" i="7"/>
  <c r="D39" i="7"/>
  <c r="D42" i="7"/>
  <c r="I20" i="1" l="1"/>
  <c r="M6" i="11" l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D13" i="11" l="1"/>
  <c r="E20" i="1" l="1"/>
  <c r="D20" i="1" l="1"/>
  <c r="Y9" i="8" l="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2" i="10"/>
  <c r="F11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F18" i="10"/>
  <c r="F13" i="10"/>
  <c r="F15" i="10"/>
  <c r="D14" i="10"/>
  <c r="F14" i="10"/>
  <c r="F12" i="10"/>
  <c r="Q20" i="8"/>
  <c r="R20" i="8" s="1"/>
  <c r="Y19" i="8"/>
  <c r="Z19" i="8" s="1"/>
  <c r="D11" i="10"/>
  <c r="D19" i="10"/>
  <c r="D17" i="10"/>
  <c r="D13" i="10"/>
  <c r="F17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D15" i="10"/>
  <c r="D18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6" i="11"/>
</calcChain>
</file>

<file path=xl/sharedStrings.xml><?xml version="1.0" encoding="utf-8"?>
<sst xmlns="http://schemas.openxmlformats.org/spreadsheetml/2006/main" count="276" uniqueCount="166">
  <si>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</si>
  <si>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</si>
  <si>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</si>
  <si>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</si>
  <si>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</si>
  <si>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</si>
  <si>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</si>
  <si>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</si>
  <si>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</si>
  <si>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</si>
  <si>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</si>
  <si>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</si>
  <si>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</si>
  <si>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</si>
  <si>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</si>
  <si>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</si>
  <si>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</si>
  <si>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</si>
  <si>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</si>
  <si>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</si>
  <si>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</si>
  <si>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</si>
  <si>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</si>
  <si>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</si>
  <si>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</si>
  <si>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</si>
  <si>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</si>
  <si>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</si>
  <si>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</si>
  <si>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</si>
  <si>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</si>
  <si>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</si>
  <si>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</si>
  <si>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</si>
  <si>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</si>
  <si>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</si>
  <si>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</si>
  <si>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</si>
  <si>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</si>
  <si>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</si>
  <si>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</si>
  <si>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</si>
  <si>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</si>
  <si>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</si>
  <si>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</si>
  <si>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</si>
  <si>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</si>
  <si>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</si>
  <si>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</si>
  <si>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</si>
  <si>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</si>
  <si>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</si>
  <si>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</si>
  <si>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</si>
  <si>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</si>
  <si>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</si>
  <si>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</si>
  <si>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</si>
  <si>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</si>
  <si>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</si>
  <si>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</si>
  <si>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</si>
  <si>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</si>
  <si>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</si>
  <si>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</si>
  <si>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</si>
  <si>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</si>
  <si>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</si>
  <si>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</si>
  <si>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</si>
  <si>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</si>
  <si>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</si>
  <si>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</si>
  <si>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</si>
  <si>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</si>
  <si>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</si>
  <si>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</si>
  <si>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</si>
  <si>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</si>
  <si>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</si>
  <si>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</si>
  <si>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</si>
  <si>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</si>
  <si>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</si>
  <si>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</si>
  <si>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</si>
  <si>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</si>
  <si>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</si>
  <si>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</si>
  <si>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</si>
  <si>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</si>
  <si>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</si>
  <si>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</si>
  <si>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</si>
  <si>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</si>
  <si>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</si>
  <si>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</si>
  <si>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</si>
  <si>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</si>
  <si>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</si>
  <si>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</si>
  <si>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</si>
  <si>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</si>
  <si>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</si>
  <si>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Ετήσια Μεταβολή</t>
  </si>
  <si>
    <t>15 μέρες - 3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</si>
  <si>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</si>
  <si>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</si>
  <si>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</si>
  <si>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</si>
  <si>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</si>
  <si>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BUL</t>
  </si>
  <si>
    <t>CYP</t>
  </si>
  <si>
    <t>CZC</t>
  </si>
  <si>
    <t>DEN</t>
  </si>
  <si>
    <t>FRA</t>
  </si>
  <si>
    <t>GBR</t>
  </si>
  <si>
    <t>GEO</t>
  </si>
  <si>
    <t>GER</t>
  </si>
  <si>
    <t>GRE</t>
  </si>
  <si>
    <t>HUG</t>
  </si>
  <si>
    <t>IRL</t>
  </si>
  <si>
    <t>LAT</t>
  </si>
  <si>
    <t>POL</t>
  </si>
  <si>
    <t>ROM</t>
  </si>
  <si>
    <t>RUS</t>
  </si>
  <si>
    <t>SLV</t>
  </si>
  <si>
    <t>SWE</t>
  </si>
  <si>
    <t>LIT</t>
  </si>
  <si>
    <t>NET</t>
  </si>
  <si>
    <t>EST</t>
  </si>
  <si>
    <t>κάτω από 3 μήνες</t>
  </si>
  <si>
    <t>ITA</t>
  </si>
  <si>
    <t>PRT</t>
  </si>
  <si>
    <t>UKR</t>
  </si>
  <si>
    <t>Ένοπλες δυνάμεις</t>
  </si>
  <si>
    <t>MAL</t>
  </si>
  <si>
    <t>ALB</t>
  </si>
  <si>
    <t>ARM</t>
  </si>
  <si>
    <t>CAN</t>
  </si>
  <si>
    <t>EGY</t>
  </si>
  <si>
    <t>FIN</t>
  </si>
  <si>
    <t>MEX</t>
  </si>
  <si>
    <t>SER</t>
  </si>
  <si>
    <t>ΠΟΝΤΙΟΣ ΜΕ Δ.Τ. ΟΜΟΓΕΝΟΥΣ</t>
  </si>
  <si>
    <t>Οκτ.'20</t>
  </si>
  <si>
    <t>Οκτώβριος 2020</t>
  </si>
  <si>
    <t>ΟΚΤΩΒΡΙΟΣ</t>
  </si>
  <si>
    <t>BEL</t>
  </si>
  <si>
    <t>MOL</t>
  </si>
  <si>
    <t>NOR</t>
  </si>
  <si>
    <t>SLO</t>
  </si>
  <si>
    <t>SWI</t>
  </si>
  <si>
    <t>ΠΙΝΑΚΑΣ 25: ΔΙΑΡΚΕΙΑ ΑΝΕΡΓΙΑΣ ΚΑΤΑ ΕΠΑΡΧΙΑ ΤΟN ΝΟΕΜΒΡΙΟ ΤΟΥ 2020</t>
  </si>
  <si>
    <t>Νοέβριος 2020</t>
  </si>
  <si>
    <t>ΝΟΕΜΒΡΙΟΣ</t>
  </si>
  <si>
    <t>Νοε.'20</t>
  </si>
  <si>
    <t>Νοέμ.'20</t>
  </si>
  <si>
    <t>ΑΛΛΟΔΑΠΟΙ ΜΕ ΚΥΠΡΙΑΚΗ ΥΠΗΚΟΟΤΗΤΑ</t>
  </si>
  <si>
    <t xml:space="preserve">      ΠΑΝΩ ΑΠΟ 12 ΜΗΝΕΣ ΚΑΤΑ ΚΟΙΝΟΤΗΤΑ ΚΑΙ ΕΠΑΡΧΙΑ -ΝΟΕΜΒΡΙΟΣ 2020</t>
  </si>
  <si>
    <t>ΕΓΓΡΑΦΗΣ ΠΑΝΩ ΑΠΟ 12 ΜΗΝΕΣ ΚΑΤΑ ΧΩΡΑ ΠΡΟΕΛΕΥΣΗΣ -ΝΟΕΜΒΡΙΟΣ 2020</t>
  </si>
  <si>
    <t>AUS</t>
  </si>
  <si>
    <t>CRO</t>
  </si>
  <si>
    <t>IND</t>
  </si>
  <si>
    <t>SPA</t>
  </si>
  <si>
    <t>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</si>
</sst>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43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24" fillId="0" borderId="1" xfId="0" applyNumberFormat="1" applyFont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/>
    <xf numFmtId="0" fontId="0" fillId="0" borderId="6" xfId="0" applyBorder="1" applyAlignment="1">
      <alignment horizontal="left"/>
    </xf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52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2" fillId="6" borderId="1" xfId="0" applyNumberFormat="1" applyFont="1" applyFill="1" applyBorder="1"/>
    <xf numFmtId="3" fontId="0" fillId="0" borderId="0" xfId="0" applyNumberFormat="1"/>
    <xf numFmtId="9" fontId="52" fillId="0" borderId="1" xfId="0" applyNumberFormat="1" applyFont="1" applyBorder="1"/>
    <xf numFmtId="164" fontId="52" fillId="0" borderId="1" xfId="0" applyNumberFormat="1" applyFont="1" applyBorder="1"/>
    <xf numFmtId="9" fontId="52" fillId="6" borderId="1" xfId="0" applyNumberFormat="1" applyFont="1" applyFill="1" applyBorder="1"/>
    <xf numFmtId="164" fontId="52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26" fillId="0" borderId="7" xfId="0" applyFont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6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18" fillId="0" borderId="1" xfId="0" applyFont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0" fontId="54" fillId="6" borderId="1" xfId="0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6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8" fillId="6" borderId="1" xfId="0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26" fillId="0" borderId="1" xfId="0" applyFont="1" applyBorder="1"/>
    <xf numFmtId="0" fontId="29" fillId="0" borderId="1" xfId="0" applyFont="1" applyBorder="1"/>
    <xf numFmtId="0" fontId="28" fillId="0" borderId="8" xfId="0" applyFont="1" applyBorder="1"/>
    <xf numFmtId="0" fontId="27" fillId="0" borderId="8" xfId="0" applyFont="1" applyBorder="1"/>
    <xf numFmtId="164" fontId="28" fillId="0" borderId="9" xfId="0" applyNumberFormat="1" applyFont="1" applyBorder="1"/>
    <xf numFmtId="0" fontId="26" fillId="0" borderId="6" xfId="0" applyFont="1" applyBorder="1"/>
    <xf numFmtId="164" fontId="26" fillId="0" borderId="2" xfId="0" applyNumberFormat="1" applyFont="1" applyBorder="1"/>
    <xf numFmtId="0" fontId="59" fillId="0" borderId="5" xfId="0" applyFont="1" applyBorder="1"/>
    <xf numFmtId="9" fontId="59" fillId="0" borderId="3" xfId="0" applyNumberFormat="1" applyFont="1" applyBorder="1"/>
    <xf numFmtId="3" fontId="59" fillId="0" borderId="3" xfId="0" applyNumberFormat="1" applyFont="1" applyBorder="1"/>
    <xf numFmtId="164" fontId="59" fillId="0" borderId="3" xfId="0" applyNumberFormat="1" applyFont="1" applyBorder="1"/>
    <xf numFmtId="164" fontId="59" fillId="0" borderId="4" xfId="0" applyNumberFormat="1" applyFont="1" applyBorder="1"/>
    <xf numFmtId="0" fontId="0" fillId="0" borderId="0" xfId="0" applyNumberFormat="1"/>
    <xf numFmtId="0" fontId="10" fillId="0" borderId="10" xfId="0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52" fillId="0" borderId="1" xfId="0" applyFont="1" applyBorder="1"/>
    <xf numFmtId="0" fontId="57" fillId="6" borderId="1" xfId="0" applyFont="1" applyFill="1" applyBorder="1" applyAlignment="1">
      <alignment horizontal="left"/>
    </xf>
    <xf numFmtId="0" fontId="52" fillId="6" borderId="1" xfId="0" applyFont="1" applyFill="1" applyBorder="1"/>
    <xf numFmtId="1" fontId="60" fillId="0" borderId="3" xfId="0" applyNumberFormat="1" applyFont="1" applyBorder="1"/>
    <xf numFmtId="3" fontId="61" fillId="5" borderId="3" xfId="0" applyNumberFormat="1" applyFont="1" applyFill="1" applyBorder="1"/>
    <xf numFmtId="0" fontId="51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0" fillId="0" borderId="10" xfId="0" applyNumberFormat="1" applyBorder="1"/>
    <xf numFmtId="0" fontId="0" fillId="0" borderId="1" xfId="0" applyBorder="1"/>
    <xf numFmtId="0" fontId="10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topLeftCell="A13" zoomScale="97" zoomScaleNormal="97" workbookViewId="0">
      <selection activeCell="E13" sqref="E13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7.85546875" style="8" customWidth="1"/>
    <col min="10" max="10" width="8.5703125" style="8" customWidth="1"/>
    <col min="11" max="11" width="8.85546875" style="8" customWidth="1"/>
    <col min="12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07" t="s">
        <v>95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8">
      <c r="A3" s="83"/>
      <c r="B3" s="83"/>
      <c r="C3" s="83"/>
      <c r="D3" s="83"/>
      <c r="E3" s="83"/>
      <c r="F3" s="83"/>
      <c r="G3" s="83"/>
      <c r="H3" s="84"/>
      <c r="I3" s="83"/>
      <c r="J3" s="83"/>
      <c r="K3" s="83"/>
      <c r="L3" s="83"/>
      <c r="M3" s="83"/>
      <c r="N3" s="83"/>
      <c r="O3" s="83"/>
      <c r="P3" s="83"/>
      <c r="Q3" s="83"/>
    </row>
    <row r="4" spans="1:18" s="19" customFormat="1" ht="9.75" customHeight="1">
      <c r="H4" s="29"/>
    </row>
    <row r="5" spans="1:18">
      <c r="A5" s="19"/>
      <c r="B5" s="93" t="s">
        <v>153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8" ht="15.75" thickBot="1">
      <c r="A6" s="1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>
      <c r="A7" s="19"/>
      <c r="B7" s="211" t="s">
        <v>65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3"/>
      <c r="O7" s="96"/>
      <c r="P7" s="95"/>
      <c r="Q7" s="94"/>
      <c r="R7" s="95" t="s">
        <v>78</v>
      </c>
    </row>
    <row r="8" spans="1:18">
      <c r="A8" s="19"/>
      <c r="B8" s="78" t="s">
        <v>76</v>
      </c>
      <c r="C8" s="214" t="s">
        <v>14</v>
      </c>
      <c r="D8" s="214"/>
      <c r="E8" s="214" t="s">
        <v>79</v>
      </c>
      <c r="F8" s="214"/>
      <c r="G8" s="214" t="s">
        <v>16</v>
      </c>
      <c r="H8" s="214"/>
      <c r="I8" s="214" t="s">
        <v>50</v>
      </c>
      <c r="J8" s="214"/>
      <c r="K8" s="214" t="s">
        <v>17</v>
      </c>
      <c r="L8" s="214"/>
      <c r="M8" s="214" t="s">
        <v>18</v>
      </c>
      <c r="N8" s="215"/>
      <c r="O8" s="96"/>
      <c r="P8" s="94"/>
      <c r="Q8" s="94"/>
    </row>
    <row r="9" spans="1:18">
      <c r="A9" s="19"/>
      <c r="B9" s="78"/>
      <c r="C9" s="158" t="s">
        <v>67</v>
      </c>
      <c r="D9" s="158" t="s">
        <v>23</v>
      </c>
      <c r="E9" s="158" t="s">
        <v>67</v>
      </c>
      <c r="F9" s="158" t="s">
        <v>23</v>
      </c>
      <c r="G9" s="158" t="s">
        <v>67</v>
      </c>
      <c r="H9" s="158" t="s">
        <v>23</v>
      </c>
      <c r="I9" s="158" t="s">
        <v>67</v>
      </c>
      <c r="J9" s="158" t="s">
        <v>23</v>
      </c>
      <c r="K9" s="158" t="s">
        <v>67</v>
      </c>
      <c r="L9" s="158" t="s">
        <v>23</v>
      </c>
      <c r="M9" s="158" t="s">
        <v>67</v>
      </c>
      <c r="N9" s="159" t="s">
        <v>23</v>
      </c>
      <c r="O9" s="96"/>
      <c r="P9" s="94"/>
      <c r="Q9" s="94"/>
    </row>
    <row r="10" spans="1:18">
      <c r="A10" s="19"/>
      <c r="B10" s="78" t="s">
        <v>77</v>
      </c>
      <c r="C10" s="79">
        <f>E10+G10+I10+K10+M10</f>
        <v>1640</v>
      </c>
      <c r="D10" s="80">
        <f t="shared" ref="D10:D15" si="0">C10/$C$15</f>
        <v>4.9745207473914095E-2</v>
      </c>
      <c r="E10" s="163">
        <v>412</v>
      </c>
      <c r="F10" s="80">
        <f>E10/$E$15</f>
        <v>4.5101258894362339E-2</v>
      </c>
      <c r="G10" s="163">
        <v>224</v>
      </c>
      <c r="H10" s="80">
        <f>G10/$G$15</f>
        <v>3.9772727272727272E-2</v>
      </c>
      <c r="I10" s="163">
        <v>292</v>
      </c>
      <c r="J10" s="80">
        <f>I10/$I$15</f>
        <v>4.9059139784946235E-2</v>
      </c>
      <c r="K10" s="163">
        <v>431</v>
      </c>
      <c r="L10" s="80">
        <f>K10/$K$15</f>
        <v>5.5369989722507708E-2</v>
      </c>
      <c r="M10" s="163">
        <v>281</v>
      </c>
      <c r="N10" s="160">
        <f>M10/$M$15</f>
        <v>6.2933930571108618E-2</v>
      </c>
      <c r="O10" s="97"/>
      <c r="P10" s="94"/>
      <c r="Q10" s="94"/>
    </row>
    <row r="11" spans="1:18">
      <c r="A11" s="19"/>
      <c r="B11" s="78" t="s">
        <v>80</v>
      </c>
      <c r="C11" s="79">
        <f t="shared" ref="C11:C14" si="1">E11+G11+I11+K11+M11</f>
        <v>5960</v>
      </c>
      <c r="D11" s="80">
        <f t="shared" si="0"/>
        <v>0.18078136374666343</v>
      </c>
      <c r="E11" s="163">
        <v>1772</v>
      </c>
      <c r="F11" s="80">
        <f t="shared" ref="F11:F15" si="2">E11/$E$15</f>
        <v>0.1939792008757526</v>
      </c>
      <c r="G11" s="163">
        <v>652</v>
      </c>
      <c r="H11" s="80">
        <f t="shared" ref="H11:H15" si="3">G11/$G$15</f>
        <v>0.11576704545454546</v>
      </c>
      <c r="I11" s="163">
        <v>1148</v>
      </c>
      <c r="J11" s="80">
        <f t="shared" ref="J11:J15" si="4">I11/$I$15</f>
        <v>0.1928763440860215</v>
      </c>
      <c r="K11" s="163">
        <v>1501</v>
      </c>
      <c r="L11" s="80">
        <f t="shared" ref="L11:L15" si="5">K11/$K$15</f>
        <v>0.19283144912641315</v>
      </c>
      <c r="M11" s="163">
        <v>887</v>
      </c>
      <c r="N11" s="160">
        <f t="shared" ref="N11:N15" si="6">M11/$M$15</f>
        <v>0.1986562150055991</v>
      </c>
      <c r="O11" s="97"/>
      <c r="P11" s="94"/>
      <c r="Q11" s="94"/>
    </row>
    <row r="12" spans="1:18">
      <c r="A12" s="19"/>
      <c r="B12" s="78" t="s">
        <v>81</v>
      </c>
      <c r="C12" s="79">
        <f t="shared" si="1"/>
        <v>5305</v>
      </c>
      <c r="D12" s="80">
        <f t="shared" si="0"/>
        <v>0.16091361320067946</v>
      </c>
      <c r="E12" s="163">
        <v>1679</v>
      </c>
      <c r="F12" s="80">
        <f t="shared" si="2"/>
        <v>0.18379857690202517</v>
      </c>
      <c r="G12" s="163">
        <v>421</v>
      </c>
      <c r="H12" s="80">
        <f t="shared" si="3"/>
        <v>7.4751420454545456E-2</v>
      </c>
      <c r="I12" s="163">
        <v>1017</v>
      </c>
      <c r="J12" s="80">
        <f t="shared" si="4"/>
        <v>0.17086693548387097</v>
      </c>
      <c r="K12" s="163">
        <v>1533</v>
      </c>
      <c r="L12" s="80">
        <f t="shared" si="5"/>
        <v>0.19694244604316546</v>
      </c>
      <c r="M12" s="163">
        <v>655</v>
      </c>
      <c r="N12" s="160">
        <f t="shared" si="6"/>
        <v>0.14669652855543114</v>
      </c>
      <c r="O12" s="97"/>
      <c r="P12" s="94"/>
      <c r="Q12" s="94"/>
    </row>
    <row r="13" spans="1:18">
      <c r="A13" s="19"/>
      <c r="B13" s="78" t="s">
        <v>82</v>
      </c>
      <c r="C13" s="79">
        <f t="shared" si="1"/>
        <v>8357</v>
      </c>
      <c r="D13" s="80">
        <f t="shared" si="0"/>
        <v>0.25348823101189033</v>
      </c>
      <c r="E13" s="163">
        <v>2463</v>
      </c>
      <c r="F13" s="80">
        <f t="shared" si="2"/>
        <v>0.26962233169129723</v>
      </c>
      <c r="G13" s="163">
        <v>1034</v>
      </c>
      <c r="H13" s="80">
        <f t="shared" si="3"/>
        <v>0.18359375</v>
      </c>
      <c r="I13" s="163">
        <v>1624</v>
      </c>
      <c r="J13" s="80">
        <f t="shared" si="4"/>
        <v>0.27284946236559138</v>
      </c>
      <c r="K13" s="163">
        <v>2140</v>
      </c>
      <c r="L13" s="80">
        <f t="shared" si="5"/>
        <v>0.27492291880781089</v>
      </c>
      <c r="M13" s="163">
        <v>1096</v>
      </c>
      <c r="N13" s="160">
        <f t="shared" si="6"/>
        <v>0.24546472564389699</v>
      </c>
      <c r="O13" s="97"/>
      <c r="P13" s="94"/>
      <c r="Q13" s="94"/>
    </row>
    <row r="14" spans="1:18">
      <c r="A14" s="19"/>
      <c r="B14" s="167" t="s">
        <v>83</v>
      </c>
      <c r="C14" s="79">
        <f t="shared" si="1"/>
        <v>11706</v>
      </c>
      <c r="D14" s="168">
        <f t="shared" si="0"/>
        <v>0.35507158456685273</v>
      </c>
      <c r="E14" s="164">
        <v>2809</v>
      </c>
      <c r="F14" s="168">
        <f t="shared" si="2"/>
        <v>0.30749863163656266</v>
      </c>
      <c r="G14" s="164">
        <v>3301</v>
      </c>
      <c r="H14" s="168">
        <f t="shared" si="3"/>
        <v>0.58611505681818177</v>
      </c>
      <c r="I14" s="164">
        <v>1871</v>
      </c>
      <c r="J14" s="168">
        <f t="shared" si="4"/>
        <v>0.31434811827956988</v>
      </c>
      <c r="K14" s="164">
        <v>2179</v>
      </c>
      <c r="L14" s="168">
        <f t="shared" si="5"/>
        <v>0.27993319630010277</v>
      </c>
      <c r="M14" s="164">
        <v>1546</v>
      </c>
      <c r="N14" s="169">
        <f t="shared" si="6"/>
        <v>0.34624860022396414</v>
      </c>
      <c r="O14" s="97"/>
      <c r="P14" s="94"/>
      <c r="Q14" s="94"/>
    </row>
    <row r="15" spans="1:18" ht="15.75" thickBot="1">
      <c r="A15" s="19"/>
      <c r="B15" s="81" t="s">
        <v>19</v>
      </c>
      <c r="C15" s="82">
        <f>SUM(C10:C14)</f>
        <v>32968</v>
      </c>
      <c r="D15" s="76">
        <f t="shared" si="0"/>
        <v>1</v>
      </c>
      <c r="E15" s="75">
        <f>SUM(E10:E14)</f>
        <v>9135</v>
      </c>
      <c r="F15" s="76">
        <f t="shared" si="2"/>
        <v>1</v>
      </c>
      <c r="G15" s="75">
        <f>SUM(G10:G14)</f>
        <v>5632</v>
      </c>
      <c r="H15" s="76">
        <f t="shared" si="3"/>
        <v>1</v>
      </c>
      <c r="I15" s="75">
        <f>SUM(I10:I14)</f>
        <v>5952</v>
      </c>
      <c r="J15" s="76">
        <f t="shared" si="4"/>
        <v>1</v>
      </c>
      <c r="K15" s="75">
        <f>SUM(K10:K14)</f>
        <v>7784</v>
      </c>
      <c r="L15" s="76">
        <f t="shared" si="5"/>
        <v>1</v>
      </c>
      <c r="M15" s="75">
        <f>SUM(M10:M14)</f>
        <v>4465</v>
      </c>
      <c r="N15" s="161">
        <f t="shared" si="6"/>
        <v>1</v>
      </c>
      <c r="O15" s="94"/>
      <c r="P15" s="94"/>
      <c r="Q15" s="94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 ht="15.75" thickBot="1">
      <c r="A17"/>
      <c r="B17" s="124" t="s">
        <v>98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38"/>
      <c r="N17" s="19"/>
      <c r="O17" s="19"/>
      <c r="P17" s="19"/>
      <c r="Q17" s="19"/>
      <c r="R17" s="8" t="s">
        <v>84</v>
      </c>
    </row>
    <row r="18" spans="1:22">
      <c r="A18" s="38"/>
      <c r="B18" s="133"/>
      <c r="C18" s="199" t="s">
        <v>147</v>
      </c>
      <c r="D18" s="199"/>
      <c r="E18" s="199" t="s">
        <v>155</v>
      </c>
      <c r="F18" s="199"/>
      <c r="G18" s="199"/>
      <c r="H18" s="199"/>
      <c r="I18" s="199"/>
      <c r="J18" s="199"/>
      <c r="K18" s="199"/>
      <c r="L18" s="200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>
      <c r="A19" s="38"/>
      <c r="B19" s="134" t="s">
        <v>76</v>
      </c>
      <c r="C19" s="201">
        <v>2020</v>
      </c>
      <c r="D19" s="201"/>
      <c r="E19" s="201">
        <v>2019</v>
      </c>
      <c r="F19" s="201"/>
      <c r="G19" s="201">
        <v>2020</v>
      </c>
      <c r="H19" s="201"/>
      <c r="I19" s="201" t="s">
        <v>104</v>
      </c>
      <c r="J19" s="201"/>
      <c r="K19" s="201" t="s">
        <v>52</v>
      </c>
      <c r="L19" s="202"/>
      <c r="M19" s="38"/>
      <c r="N19" s="38"/>
      <c r="O19" s="198"/>
      <c r="P19" s="198"/>
      <c r="Q19"/>
      <c r="R19"/>
      <c r="S19" s="38"/>
      <c r="T19"/>
    </row>
    <row r="20" spans="1:22" ht="15.75">
      <c r="A20" s="38"/>
      <c r="B20" s="135"/>
      <c r="C20" s="197" t="s">
        <v>67</v>
      </c>
      <c r="D20" s="136" t="s">
        <v>23</v>
      </c>
      <c r="E20" s="197" t="s">
        <v>67</v>
      </c>
      <c r="F20" s="136" t="s">
        <v>23</v>
      </c>
      <c r="G20" s="197" t="s">
        <v>67</v>
      </c>
      <c r="H20" s="136" t="s">
        <v>23</v>
      </c>
      <c r="I20" s="197" t="s">
        <v>67</v>
      </c>
      <c r="J20" s="136" t="s">
        <v>23</v>
      </c>
      <c r="K20" s="197" t="s">
        <v>67</v>
      </c>
      <c r="L20" s="137" t="s">
        <v>23</v>
      </c>
      <c r="M20" s="38"/>
      <c r="N20"/>
      <c r="O20" s="127"/>
      <c r="P20"/>
      <c r="Q20"/>
      <c r="R20"/>
      <c r="S20" s="38"/>
      <c r="T20"/>
    </row>
    <row r="21" spans="1:22" ht="15.75">
      <c r="A21" s="38"/>
      <c r="B21" s="192" t="s">
        <v>77</v>
      </c>
      <c r="C21" s="163">
        <v>1072</v>
      </c>
      <c r="D21" s="143">
        <f>C21/C28</f>
        <v>3.4045796677994095E-2</v>
      </c>
      <c r="E21" s="163">
        <v>3329</v>
      </c>
      <c r="F21" s="143">
        <f>E21/E28</f>
        <v>0.13590528679322311</v>
      </c>
      <c r="G21" s="163">
        <v>1640</v>
      </c>
      <c r="H21" s="143">
        <f>G21/G28</f>
        <v>4.9745207473914095E-2</v>
      </c>
      <c r="I21" s="138">
        <f t="shared" ref="I21:I26" si="7">G21-E21</f>
        <v>-1689</v>
      </c>
      <c r="J21" s="144">
        <f t="shared" ref="J21:J27" si="8">I21/E21</f>
        <v>-0.50735956743766897</v>
      </c>
      <c r="K21" s="138">
        <f>G21-C21</f>
        <v>568</v>
      </c>
      <c r="L21" s="144">
        <f t="shared" ref="L21:L27" si="9">K21/G21</f>
        <v>0.34634146341463412</v>
      </c>
      <c r="M21" s="38"/>
      <c r="N21"/>
      <c r="O21" s="128"/>
      <c r="P21"/>
      <c r="Q21"/>
      <c r="R21"/>
      <c r="S21" s="38"/>
      <c r="T21"/>
    </row>
    <row r="22" spans="1:22" ht="15.75">
      <c r="A22" s="38"/>
      <c r="B22" s="192" t="s">
        <v>105</v>
      </c>
      <c r="C22" s="164">
        <v>5086</v>
      </c>
      <c r="D22" s="143">
        <f>C22/C28</f>
        <v>0.16152697938831898</v>
      </c>
      <c r="E22" s="164">
        <v>11847</v>
      </c>
      <c r="F22" s="143">
        <f>E22/E28</f>
        <v>0.48364972443355786</v>
      </c>
      <c r="G22" s="164">
        <v>5960</v>
      </c>
      <c r="H22" s="143">
        <f>G22/G28</f>
        <v>0.18078136374666343</v>
      </c>
      <c r="I22" s="138">
        <f t="shared" si="7"/>
        <v>-5887</v>
      </c>
      <c r="J22" s="144">
        <f t="shared" si="8"/>
        <v>-0.49691905123659996</v>
      </c>
      <c r="K22" s="138">
        <f t="shared" ref="K22:K28" si="10">G22-C22</f>
        <v>874</v>
      </c>
      <c r="L22" s="144">
        <f t="shared" si="9"/>
        <v>0.14664429530201342</v>
      </c>
      <c r="M22" s="38"/>
      <c r="N22"/>
      <c r="O22" s="128"/>
      <c r="P22"/>
      <c r="Q22"/>
      <c r="R22"/>
      <c r="S22" s="38"/>
      <c r="T22"/>
    </row>
    <row r="23" spans="1:22" ht="15.75">
      <c r="A23" s="38"/>
      <c r="B23" s="193" t="s">
        <v>131</v>
      </c>
      <c r="C23" s="165">
        <f t="shared" ref="C23" si="11">SUM(C21:C22)</f>
        <v>6158</v>
      </c>
      <c r="D23" s="145">
        <f>C23/C28</f>
        <v>0.19557277606631307</v>
      </c>
      <c r="E23" s="165">
        <f t="shared" ref="E23" si="12">SUM(E21:E22)</f>
        <v>15176</v>
      </c>
      <c r="F23" s="145">
        <f>E23/E28</f>
        <v>0.61955501122678103</v>
      </c>
      <c r="G23" s="165">
        <f t="shared" ref="G23" si="13">SUM(G21:G22)</f>
        <v>7600</v>
      </c>
      <c r="H23" s="145">
        <f>G23/G28</f>
        <v>0.23052657122057754</v>
      </c>
      <c r="I23" s="141">
        <f t="shared" si="7"/>
        <v>-7576</v>
      </c>
      <c r="J23" s="146">
        <f t="shared" si="8"/>
        <v>-0.49920927780706381</v>
      </c>
      <c r="K23" s="141">
        <f t="shared" si="10"/>
        <v>1442</v>
      </c>
      <c r="L23" s="146">
        <f t="shared" si="9"/>
        <v>0.18973684210526315</v>
      </c>
      <c r="M23" s="38"/>
      <c r="N23"/>
      <c r="O23" s="128"/>
      <c r="P23"/>
      <c r="Q23"/>
      <c r="R23"/>
      <c r="S23" s="38"/>
      <c r="T23"/>
    </row>
    <row r="24" spans="1:22" ht="15.75">
      <c r="A24" s="38"/>
      <c r="B24" s="192" t="s">
        <v>106</v>
      </c>
      <c r="C24" s="164">
        <v>5662</v>
      </c>
      <c r="D24" s="143">
        <f>C24/C28</f>
        <v>0.17982024327500237</v>
      </c>
      <c r="E24" s="164">
        <v>2940</v>
      </c>
      <c r="F24" s="143">
        <f>E24/E28</f>
        <v>0.12002449479485609</v>
      </c>
      <c r="G24" s="164">
        <v>5305</v>
      </c>
      <c r="H24" s="143">
        <f>G24/G28</f>
        <v>0.16091361320067946</v>
      </c>
      <c r="I24" s="138">
        <f t="shared" si="7"/>
        <v>2365</v>
      </c>
      <c r="J24" s="144">
        <f t="shared" si="8"/>
        <v>0.80442176870748294</v>
      </c>
      <c r="K24" s="138">
        <f t="shared" si="10"/>
        <v>-357</v>
      </c>
      <c r="L24" s="144">
        <f t="shared" si="9"/>
        <v>-6.7295004712535342E-2</v>
      </c>
      <c r="M24" s="38"/>
      <c r="N24"/>
      <c r="O24" s="127"/>
      <c r="P24"/>
      <c r="Q24" s="139"/>
      <c r="R24"/>
      <c r="S24" s="38"/>
      <c r="T24"/>
    </row>
    <row r="25" spans="1:22" ht="15.75">
      <c r="A25" s="38"/>
      <c r="B25" s="192" t="s">
        <v>107</v>
      </c>
      <c r="C25" s="164">
        <v>11117</v>
      </c>
      <c r="D25" s="143">
        <f>C25/C28</f>
        <v>0.35306634484072791</v>
      </c>
      <c r="E25" s="164">
        <v>2664</v>
      </c>
      <c r="F25" s="143">
        <f>E25/E28</f>
        <v>0.10875688916105328</v>
      </c>
      <c r="G25" s="164">
        <v>8357</v>
      </c>
      <c r="H25" s="143">
        <f>G25/G28</f>
        <v>0.25348823101189033</v>
      </c>
      <c r="I25" s="138">
        <f t="shared" si="7"/>
        <v>5693</v>
      </c>
      <c r="J25" s="144">
        <f t="shared" si="8"/>
        <v>2.1370120120120122</v>
      </c>
      <c r="K25" s="138">
        <f t="shared" si="10"/>
        <v>-2760</v>
      </c>
      <c r="L25" s="144">
        <f t="shared" si="9"/>
        <v>-0.33026205576163697</v>
      </c>
      <c r="M25" s="38"/>
      <c r="N25"/>
      <c r="O25" s="127"/>
      <c r="P25"/>
      <c r="Q25" s="139"/>
      <c r="R25"/>
      <c r="S25" s="38"/>
      <c r="T25" s="140"/>
    </row>
    <row r="26" spans="1:22" ht="15.75">
      <c r="A26" s="38"/>
      <c r="B26" s="194" t="s">
        <v>108</v>
      </c>
      <c r="C26" s="165">
        <v>8550</v>
      </c>
      <c r="D26" s="145">
        <f>C26/C28</f>
        <v>0.27154063581795662</v>
      </c>
      <c r="E26" s="165">
        <v>3715</v>
      </c>
      <c r="F26" s="145">
        <f>E26/E28</f>
        <v>0.15166360481730964</v>
      </c>
      <c r="G26" s="165">
        <v>11706</v>
      </c>
      <c r="H26" s="145">
        <f>G26/G28</f>
        <v>0.35507158456685273</v>
      </c>
      <c r="I26" s="141">
        <f t="shared" si="7"/>
        <v>7991</v>
      </c>
      <c r="J26" s="146">
        <f t="shared" si="8"/>
        <v>2.1510094212651412</v>
      </c>
      <c r="K26" s="141">
        <f t="shared" si="10"/>
        <v>3156</v>
      </c>
      <c r="L26" s="146">
        <f t="shared" si="9"/>
        <v>0.26960533059969244</v>
      </c>
      <c r="M26" s="139"/>
      <c r="N26"/>
      <c r="O26" s="127"/>
      <c r="P26"/>
      <c r="Q26" s="139"/>
      <c r="R26"/>
      <c r="S26" s="139"/>
      <c r="T26" s="142"/>
    </row>
    <row r="27" spans="1:22" ht="15.75">
      <c r="A27" s="38"/>
      <c r="B27" s="194" t="s">
        <v>109</v>
      </c>
      <c r="C27" s="172">
        <f t="shared" ref="C27" si="14">C25+C26</f>
        <v>19667</v>
      </c>
      <c r="D27" s="145">
        <f>C27/C28</f>
        <v>0.62460698065868459</v>
      </c>
      <c r="E27" s="172">
        <f t="shared" ref="E27" si="15">E25+E26</f>
        <v>6379</v>
      </c>
      <c r="F27" s="145">
        <f>E27/E28</f>
        <v>0.26042049397836292</v>
      </c>
      <c r="G27" s="172">
        <f t="shared" ref="G27" si="16">G25+G26</f>
        <v>20063</v>
      </c>
      <c r="H27" s="145">
        <f>G27/G28</f>
        <v>0.60855981557874306</v>
      </c>
      <c r="I27" s="141">
        <f>SUM(I25,I26)</f>
        <v>13684</v>
      </c>
      <c r="J27" s="146">
        <f t="shared" si="8"/>
        <v>2.145163818780373</v>
      </c>
      <c r="K27" s="162">
        <f t="shared" ref="K27" si="17">K25+K26</f>
        <v>396</v>
      </c>
      <c r="L27" s="146">
        <f t="shared" si="9"/>
        <v>1.9737825848576983E-2</v>
      </c>
      <c r="M27" s="139"/>
      <c r="N27" s="139"/>
      <c r="O27"/>
      <c r="P27"/>
      <c r="Q27"/>
      <c r="R27"/>
      <c r="S27" s="139"/>
      <c r="T27" s="142"/>
    </row>
    <row r="28" spans="1:22" ht="16.5" thickBot="1">
      <c r="A28" s="38"/>
      <c r="B28" s="183" t="s">
        <v>110</v>
      </c>
      <c r="C28" s="195">
        <f t="shared" ref="C28" si="18">C21+C22+C24+C25+C26</f>
        <v>31487</v>
      </c>
      <c r="D28" s="184">
        <f>C28/C28</f>
        <v>1</v>
      </c>
      <c r="E28" s="195">
        <f t="shared" ref="E28" si="19">E21+E22+E24+E25+E26</f>
        <v>24495</v>
      </c>
      <c r="F28" s="184">
        <f>E28/E28</f>
        <v>1</v>
      </c>
      <c r="G28" s="195">
        <f>G21+G22+G24+G25+G26</f>
        <v>32968</v>
      </c>
      <c r="H28" s="184">
        <v>1</v>
      </c>
      <c r="I28" s="185">
        <f>SUM(I21,I22,I24,I27)</f>
        <v>8473</v>
      </c>
      <c r="J28" s="186">
        <f>I28/E28</f>
        <v>0.34590732802612778</v>
      </c>
      <c r="K28" s="196">
        <f t="shared" si="10"/>
        <v>1481</v>
      </c>
      <c r="L28" s="187">
        <f>K28/G28</f>
        <v>4.4922348944430965E-2</v>
      </c>
      <c r="M28" s="38"/>
      <c r="N28" s="38"/>
      <c r="O28" s="38"/>
      <c r="P28" s="38"/>
      <c r="Q28" s="38"/>
      <c r="R28" s="38"/>
      <c r="S28" s="38"/>
      <c r="T28"/>
    </row>
    <row r="29" spans="1:22">
      <c r="A29"/>
      <c r="B29" s="124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38"/>
      <c r="N29" s="19"/>
      <c r="O29" s="19"/>
      <c r="P29" s="19"/>
      <c r="Q29" s="19"/>
    </row>
    <row r="30" spans="1:22" ht="4.5" customHeight="1">
      <c r="A30"/>
      <c r="B30" s="124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38"/>
      <c r="N30" s="19"/>
      <c r="O30" s="19"/>
      <c r="P30" s="19"/>
      <c r="Q30" s="19"/>
    </row>
    <row r="31" spans="1:22" hidden="1">
      <c r="A31"/>
      <c r="B31" s="124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>
      <c r="A32" s="85" t="s">
        <v>102</v>
      </c>
      <c r="B32" s="126"/>
      <c r="C32" s="86"/>
      <c r="D32" s="86"/>
      <c r="E32" s="86"/>
      <c r="F32" s="86"/>
      <c r="G32" s="86"/>
      <c r="H32" s="87"/>
      <c r="I32" s="86"/>
      <c r="J32" s="86"/>
      <c r="K32" s="86"/>
      <c r="L32" s="19"/>
      <c r="M32" s="19"/>
      <c r="N32" s="19"/>
      <c r="O32" s="19"/>
      <c r="P32" s="88"/>
      <c r="Q32" s="88"/>
      <c r="R32" s="26"/>
    </row>
    <row r="33" spans="1:18" ht="15.75" thickBot="1">
      <c r="A33" s="89"/>
      <c r="B33" s="20"/>
      <c r="C33" s="89"/>
      <c r="D33" s="89"/>
      <c r="E33" s="89"/>
      <c r="F33" s="89"/>
      <c r="G33" s="89"/>
      <c r="H33" s="90"/>
      <c r="I33" s="89"/>
      <c r="J33" s="86"/>
      <c r="K33" s="86"/>
      <c r="L33" s="19"/>
      <c r="M33" s="19"/>
      <c r="N33" s="19"/>
      <c r="O33" s="19"/>
      <c r="P33" s="88"/>
      <c r="Q33" s="88"/>
      <c r="R33" s="26"/>
    </row>
    <row r="34" spans="1:18">
      <c r="A34" s="20"/>
      <c r="B34" s="67"/>
      <c r="C34" s="208" t="s">
        <v>96</v>
      </c>
      <c r="D34" s="209"/>
      <c r="E34" s="209"/>
      <c r="F34" s="209"/>
      <c r="G34" s="209"/>
      <c r="H34" s="210"/>
      <c r="I34" s="20"/>
      <c r="J34" s="19"/>
      <c r="K34" s="19"/>
      <c r="L34" s="19"/>
      <c r="M34" s="19"/>
      <c r="N34" s="19"/>
      <c r="O34" s="19"/>
      <c r="P34" s="19"/>
      <c r="Q34" s="19"/>
      <c r="R34" s="101" t="s">
        <v>85</v>
      </c>
    </row>
    <row r="35" spans="1:18">
      <c r="A35" s="20"/>
      <c r="B35" s="68" t="s">
        <v>33</v>
      </c>
      <c r="C35" s="203" t="s">
        <v>146</v>
      </c>
      <c r="D35" s="204"/>
      <c r="E35" s="203" t="s">
        <v>154</v>
      </c>
      <c r="F35" s="204"/>
      <c r="G35" s="205" t="s">
        <v>52</v>
      </c>
      <c r="H35" s="206"/>
      <c r="I35" s="20"/>
      <c r="J35" s="19"/>
      <c r="L35" s="19"/>
      <c r="M35" s="19"/>
      <c r="N35" s="19"/>
      <c r="O35" s="19"/>
      <c r="P35" s="19"/>
      <c r="Q35" s="19"/>
    </row>
    <row r="36" spans="1:18">
      <c r="A36" s="20"/>
      <c r="B36" s="69"/>
      <c r="C36" s="66" t="s">
        <v>34</v>
      </c>
      <c r="D36" s="91" t="s">
        <v>23</v>
      </c>
      <c r="E36" s="66" t="s">
        <v>34</v>
      </c>
      <c r="F36" s="91" t="s">
        <v>23</v>
      </c>
      <c r="G36" s="66" t="s">
        <v>34</v>
      </c>
      <c r="H36" s="70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9" t="s">
        <v>15</v>
      </c>
      <c r="C37" s="166">
        <v>2626</v>
      </c>
      <c r="D37" s="50">
        <f>C37/C42</f>
        <v>0.30713450292397659</v>
      </c>
      <c r="E37" s="166">
        <v>2809</v>
      </c>
      <c r="F37" s="50">
        <f>E37/E42</f>
        <v>0.23996241243806596</v>
      </c>
      <c r="G37" s="51">
        <f>E37-C37</f>
        <v>183</v>
      </c>
      <c r="H37" s="125">
        <f>G37/C37</f>
        <v>6.9687738004569691E-2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9" t="s">
        <v>50</v>
      </c>
      <c r="C38" s="166">
        <v>1372</v>
      </c>
      <c r="D38" s="50">
        <f>C38/C42</f>
        <v>0.16046783625730995</v>
      </c>
      <c r="E38" s="166">
        <v>1871</v>
      </c>
      <c r="F38" s="50">
        <f>E38/E42</f>
        <v>0.15983256449683922</v>
      </c>
      <c r="G38" s="51">
        <f t="shared" ref="G38:G42" si="20">E38-C38</f>
        <v>499</v>
      </c>
      <c r="H38" s="125">
        <f t="shared" ref="H38:H42" si="21">G38/C38</f>
        <v>0.36370262390670555</v>
      </c>
      <c r="I38" s="20"/>
      <c r="J38" s="19"/>
      <c r="K38" s="19"/>
      <c r="L38" s="19"/>
      <c r="M38" s="19"/>
      <c r="N38" s="92"/>
      <c r="O38" s="19"/>
      <c r="P38" s="19"/>
      <c r="Q38" s="19"/>
    </row>
    <row r="39" spans="1:18">
      <c r="A39" s="20"/>
      <c r="B39" s="69" t="s">
        <v>16</v>
      </c>
      <c r="C39" s="166">
        <v>1396</v>
      </c>
      <c r="D39" s="50">
        <f>C39/C42</f>
        <v>0.1632748538011696</v>
      </c>
      <c r="E39" s="166">
        <v>3301</v>
      </c>
      <c r="F39" s="50">
        <f>E39/E42</f>
        <v>0.28199214078250467</v>
      </c>
      <c r="G39" s="51">
        <f t="shared" si="20"/>
        <v>1905</v>
      </c>
      <c r="H39" s="125">
        <f t="shared" si="21"/>
        <v>1.3646131805157593</v>
      </c>
      <c r="I39" s="20"/>
      <c r="J39" s="19"/>
      <c r="K39" s="19"/>
      <c r="L39" s="19"/>
      <c r="M39" s="19"/>
      <c r="N39" s="92"/>
      <c r="O39" s="19"/>
      <c r="P39" s="19"/>
      <c r="Q39" s="19"/>
    </row>
    <row r="40" spans="1:18">
      <c r="A40" s="20"/>
      <c r="B40" s="69" t="s">
        <v>17</v>
      </c>
      <c r="C40" s="166">
        <v>2017</v>
      </c>
      <c r="D40" s="50">
        <f>C40/C42</f>
        <v>0.23590643274853801</v>
      </c>
      <c r="E40" s="166">
        <v>2179</v>
      </c>
      <c r="F40" s="50">
        <f>E40/E42</f>
        <v>0.18614385785067486</v>
      </c>
      <c r="G40" s="51">
        <f t="shared" si="20"/>
        <v>162</v>
      </c>
      <c r="H40" s="125">
        <f t="shared" si="21"/>
        <v>8.0317302925136336E-2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9" t="s">
        <v>18</v>
      </c>
      <c r="C41" s="166">
        <v>1139</v>
      </c>
      <c r="D41" s="50">
        <f>C41/C42</f>
        <v>0.13321637426900584</v>
      </c>
      <c r="E41" s="166">
        <v>1546</v>
      </c>
      <c r="F41" s="50">
        <f>E41/E42</f>
        <v>0.13206902443191526</v>
      </c>
      <c r="G41" s="51">
        <f t="shared" si="20"/>
        <v>407</v>
      </c>
      <c r="H41" s="125">
        <f t="shared" si="21"/>
        <v>0.35733099209833186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.75" thickBot="1">
      <c r="A42" s="20"/>
      <c r="B42" s="71" t="s">
        <v>14</v>
      </c>
      <c r="C42" s="72">
        <f>SUM(C37:C41)</f>
        <v>8550</v>
      </c>
      <c r="D42" s="131">
        <f>C42/C42</f>
        <v>1</v>
      </c>
      <c r="E42" s="72">
        <f>SUM(E37:E41)</f>
        <v>11706</v>
      </c>
      <c r="F42" s="131">
        <f>E42/E42</f>
        <v>1</v>
      </c>
      <c r="G42" s="132">
        <f t="shared" si="20"/>
        <v>3156</v>
      </c>
      <c r="H42" s="125">
        <f t="shared" si="21"/>
        <v>0.36912280701754385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E35:F35"/>
    <mergeCell ref="C35:D35"/>
    <mergeCell ref="G35:H35"/>
    <mergeCell ref="A2:Q2"/>
    <mergeCell ref="C34:H34"/>
    <mergeCell ref="B7:N7"/>
    <mergeCell ref="C8:D8"/>
    <mergeCell ref="E8:F8"/>
    <mergeCell ref="I8:J8"/>
    <mergeCell ref="G8:H8"/>
    <mergeCell ref="K8:L8"/>
    <mergeCell ref="M8:N8"/>
    <mergeCell ref="O19:P19"/>
    <mergeCell ref="C18:D18"/>
    <mergeCell ref="E18:J18"/>
    <mergeCell ref="K18:L18"/>
    <mergeCell ref="C19:D19"/>
    <mergeCell ref="E19:F19"/>
    <mergeCell ref="G19:H19"/>
    <mergeCell ref="I19:J19"/>
    <mergeCell ref="K19:L19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E28" sqref="E28"/>
    </sheetView>
  </sheetViews>
  <sheetFormatPr defaultRowHeight="15"/>
  <cols>
    <col min="1" max="1" width="3" style="43" customWidth="1"/>
    <col min="2" max="2" width="46.140625" style="8" customWidth="1"/>
    <col min="3" max="3" width="8.5703125" style="8" customWidth="1"/>
    <col min="4" max="4" width="7.42578125" style="8" customWidth="1"/>
    <col min="5" max="5" width="4.5703125" style="8" customWidth="1"/>
    <col min="6" max="6" width="5.85546875" style="44" customWidth="1"/>
    <col min="7" max="7" width="7.85546875" style="8" customWidth="1"/>
    <col min="8" max="8" width="7.140625" style="8" customWidth="1"/>
    <col min="9" max="9" width="4.28515625" style="8" customWidth="1"/>
    <col min="10" max="10" width="6.5703125" style="44" customWidth="1"/>
    <col min="11" max="11" width="7.42578125" style="8" customWidth="1"/>
    <col min="12" max="12" width="7" style="8" customWidth="1"/>
    <col min="13" max="13" width="3.7109375" style="8" customWidth="1"/>
    <col min="14" max="14" width="6.5703125" style="44" customWidth="1"/>
    <col min="15" max="15" width="7.85546875" style="8" customWidth="1"/>
    <col min="16" max="16" width="7.7109375" style="8" customWidth="1"/>
    <col min="17" max="17" width="4.140625" style="8" customWidth="1"/>
    <col min="18" max="18" width="6" style="44" customWidth="1"/>
    <col min="19" max="19" width="7.28515625" style="8" customWidth="1"/>
    <col min="20" max="20" width="7.7109375" style="8" customWidth="1"/>
    <col min="21" max="21" width="4" style="8" customWidth="1"/>
    <col min="22" max="22" width="6.42578125" style="43" customWidth="1"/>
    <col min="23" max="23" width="7" style="8" customWidth="1"/>
    <col min="24" max="24" width="7.42578125" style="8" customWidth="1"/>
    <col min="25" max="25" width="4.85546875" style="8" customWidth="1"/>
    <col min="26" max="26" width="6.5703125" style="8" customWidth="1"/>
    <col min="27" max="27" width="9.7109375" style="8" bestFit="1" customWidth="1"/>
  </cols>
  <sheetData>
    <row r="3" spans="1:27">
      <c r="A3" s="223" t="s">
        <v>95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</row>
    <row r="4" spans="1:27" ht="9.75" customHeight="1">
      <c r="B4" s="98"/>
    </row>
    <row r="5" spans="1:27" s="11" customFormat="1">
      <c r="A5" s="220" t="s">
        <v>103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6"/>
      <c r="B7" s="107" t="s">
        <v>44</v>
      </c>
      <c r="C7" s="221" t="s">
        <v>20</v>
      </c>
      <c r="D7" s="221"/>
      <c r="E7" s="221"/>
      <c r="F7" s="221"/>
      <c r="G7" s="222" t="s">
        <v>51</v>
      </c>
      <c r="H7" s="222"/>
      <c r="I7" s="222"/>
      <c r="J7" s="222"/>
      <c r="K7" s="222" t="s">
        <v>16</v>
      </c>
      <c r="L7" s="222"/>
      <c r="M7" s="222"/>
      <c r="N7" s="222"/>
      <c r="O7" s="221" t="s">
        <v>73</v>
      </c>
      <c r="P7" s="221"/>
      <c r="Q7" s="221"/>
      <c r="R7" s="221"/>
      <c r="S7" s="218" t="s">
        <v>21</v>
      </c>
      <c r="T7" s="218"/>
      <c r="U7" s="218"/>
      <c r="V7" s="218"/>
      <c r="W7" s="218" t="s">
        <v>74</v>
      </c>
      <c r="X7" s="218"/>
      <c r="Y7" s="218"/>
      <c r="Z7" s="219"/>
      <c r="AA7" s="10"/>
    </row>
    <row r="8" spans="1:27" s="11" customFormat="1">
      <c r="A8" s="108"/>
      <c r="B8" s="55" t="s">
        <v>45</v>
      </c>
      <c r="C8" s="157" t="s">
        <v>145</v>
      </c>
      <c r="D8" s="157" t="s">
        <v>156</v>
      </c>
      <c r="E8" s="216" t="s">
        <v>48</v>
      </c>
      <c r="F8" s="216"/>
      <c r="G8" s="157" t="s">
        <v>145</v>
      </c>
      <c r="H8" s="157" t="s">
        <v>156</v>
      </c>
      <c r="I8" s="216" t="s">
        <v>48</v>
      </c>
      <c r="J8" s="216"/>
      <c r="K8" s="157" t="s">
        <v>145</v>
      </c>
      <c r="L8" s="157" t="s">
        <v>156</v>
      </c>
      <c r="M8" s="216" t="s">
        <v>48</v>
      </c>
      <c r="N8" s="216"/>
      <c r="O8" s="157" t="s">
        <v>145</v>
      </c>
      <c r="P8" s="157" t="s">
        <v>156</v>
      </c>
      <c r="Q8" s="216" t="s">
        <v>48</v>
      </c>
      <c r="R8" s="216"/>
      <c r="S8" s="157" t="s">
        <v>145</v>
      </c>
      <c r="T8" s="157" t="s">
        <v>156</v>
      </c>
      <c r="U8" s="216" t="s">
        <v>48</v>
      </c>
      <c r="V8" s="216"/>
      <c r="W8" s="157" t="s">
        <v>145</v>
      </c>
      <c r="X8" s="157" t="s">
        <v>156</v>
      </c>
      <c r="Y8" s="216" t="s">
        <v>48</v>
      </c>
      <c r="Z8" s="217"/>
      <c r="AA8" s="10"/>
    </row>
    <row r="9" spans="1:27" s="11" customFormat="1">
      <c r="A9" s="109">
        <v>1</v>
      </c>
      <c r="B9" s="121" t="s">
        <v>86</v>
      </c>
      <c r="C9" s="77">
        <v>165</v>
      </c>
      <c r="D9" s="77">
        <v>178</v>
      </c>
      <c r="E9" s="155">
        <f t="shared" ref="E9:E19" si="0">D9-C9</f>
        <v>13</v>
      </c>
      <c r="F9" s="156">
        <f>E9/C9</f>
        <v>7.8787878787878782E-2</v>
      </c>
      <c r="G9" s="77">
        <v>40</v>
      </c>
      <c r="H9" s="77">
        <v>46</v>
      </c>
      <c r="I9" s="155">
        <f t="shared" ref="I9:I20" si="1">H9-G9</f>
        <v>6</v>
      </c>
      <c r="J9" s="156">
        <f>I9/G9</f>
        <v>0.15</v>
      </c>
      <c r="K9" s="77">
        <v>12</v>
      </c>
      <c r="L9" s="77">
        <v>21</v>
      </c>
      <c r="M9" s="155">
        <f t="shared" ref="M9:M19" si="2">L9-K9</f>
        <v>9</v>
      </c>
      <c r="N9" s="156">
        <f t="shared" ref="N9:N19" si="3">M9/K9</f>
        <v>0.75</v>
      </c>
      <c r="O9" s="77">
        <v>95</v>
      </c>
      <c r="P9" s="77">
        <v>98</v>
      </c>
      <c r="Q9" s="155">
        <f t="shared" ref="Q9:Q20" si="4">P9-O9</f>
        <v>3</v>
      </c>
      <c r="R9" s="156">
        <f>Q9/O9</f>
        <v>3.1578947368421054E-2</v>
      </c>
      <c r="S9" s="77">
        <v>37</v>
      </c>
      <c r="T9" s="77">
        <v>45</v>
      </c>
      <c r="U9" s="155">
        <f t="shared" ref="U9:U20" si="5">T9-S9</f>
        <v>8</v>
      </c>
      <c r="V9" s="156">
        <f>U9/S9</f>
        <v>0.21621621621621623</v>
      </c>
      <c r="W9" s="154">
        <f>C9+G9+K9+O9+S9</f>
        <v>349</v>
      </c>
      <c r="X9" s="154">
        <f>D9+H9+L9+P9+T9</f>
        <v>388</v>
      </c>
      <c r="Y9" s="174">
        <f>X9-W9</f>
        <v>39</v>
      </c>
      <c r="Z9" s="175">
        <f>Y9/W9</f>
        <v>0.11174785100286533</v>
      </c>
      <c r="AA9" s="10"/>
    </row>
    <row r="10" spans="1:27" s="11" customFormat="1">
      <c r="A10" s="109">
        <v>2</v>
      </c>
      <c r="B10" s="122" t="s">
        <v>87</v>
      </c>
      <c r="C10" s="77">
        <v>283</v>
      </c>
      <c r="D10" s="77">
        <v>310</v>
      </c>
      <c r="E10" s="155">
        <f t="shared" si="0"/>
        <v>27</v>
      </c>
      <c r="F10" s="156">
        <f t="shared" ref="F10:F19" si="6">E10/C10</f>
        <v>9.5406360424028266E-2</v>
      </c>
      <c r="G10" s="77">
        <v>93</v>
      </c>
      <c r="H10" s="77">
        <v>102</v>
      </c>
      <c r="I10" s="155">
        <f t="shared" si="1"/>
        <v>9</v>
      </c>
      <c r="J10" s="156">
        <f t="shared" ref="J10:J20" si="7">I10/G10</f>
        <v>9.6774193548387094E-2</v>
      </c>
      <c r="K10" s="77">
        <v>24</v>
      </c>
      <c r="L10" s="77">
        <v>32</v>
      </c>
      <c r="M10" s="155">
        <f t="shared" si="2"/>
        <v>8</v>
      </c>
      <c r="N10" s="156">
        <f t="shared" si="3"/>
        <v>0.33333333333333331</v>
      </c>
      <c r="O10" s="77">
        <v>178</v>
      </c>
      <c r="P10" s="77">
        <v>192</v>
      </c>
      <c r="Q10" s="155">
        <f t="shared" si="4"/>
        <v>14</v>
      </c>
      <c r="R10" s="156">
        <f t="shared" ref="R10:R20" si="8">Q10/O10</f>
        <v>7.8651685393258425E-2</v>
      </c>
      <c r="S10" s="77">
        <v>39</v>
      </c>
      <c r="T10" s="77">
        <v>52</v>
      </c>
      <c r="U10" s="155">
        <f t="shared" si="5"/>
        <v>13</v>
      </c>
      <c r="V10" s="156">
        <f t="shared" ref="V10:V20" si="9">U10/S10</f>
        <v>0.33333333333333331</v>
      </c>
      <c r="W10" s="154">
        <f t="shared" ref="W10:W19" si="10">C10+G10+K10+O10+S10</f>
        <v>617</v>
      </c>
      <c r="X10" s="154">
        <f t="shared" ref="X10:X19" si="11">D10+H10+L10+P10+T10</f>
        <v>688</v>
      </c>
      <c r="Y10" s="174">
        <f t="shared" ref="Y10:Y20" si="12">X10-W10</f>
        <v>71</v>
      </c>
      <c r="Z10" s="175">
        <f t="shared" ref="Z10:Z20" si="13">Y10/W10</f>
        <v>0.11507293354943274</v>
      </c>
      <c r="AA10" s="10"/>
    </row>
    <row r="11" spans="1:27" s="11" customFormat="1">
      <c r="A11" s="109">
        <v>3</v>
      </c>
      <c r="B11" s="122" t="s">
        <v>88</v>
      </c>
      <c r="C11" s="77">
        <v>186</v>
      </c>
      <c r="D11" s="77">
        <v>198</v>
      </c>
      <c r="E11" s="155">
        <f t="shared" si="0"/>
        <v>12</v>
      </c>
      <c r="F11" s="156">
        <f t="shared" si="6"/>
        <v>6.4516129032258063E-2</v>
      </c>
      <c r="G11" s="77">
        <v>55</v>
      </c>
      <c r="H11" s="77">
        <v>74</v>
      </c>
      <c r="I11" s="155">
        <f t="shared" si="1"/>
        <v>19</v>
      </c>
      <c r="J11" s="156">
        <f t="shared" si="7"/>
        <v>0.34545454545454546</v>
      </c>
      <c r="K11" s="77">
        <v>36</v>
      </c>
      <c r="L11" s="77">
        <v>85</v>
      </c>
      <c r="M11" s="155">
        <f t="shared" si="2"/>
        <v>49</v>
      </c>
      <c r="N11" s="156">
        <f t="shared" si="3"/>
        <v>1.3611111111111112</v>
      </c>
      <c r="O11" s="77">
        <v>126</v>
      </c>
      <c r="P11" s="77">
        <v>135</v>
      </c>
      <c r="Q11" s="155">
        <f t="shared" si="4"/>
        <v>9</v>
      </c>
      <c r="R11" s="156">
        <f t="shared" si="8"/>
        <v>7.1428571428571425E-2</v>
      </c>
      <c r="S11" s="77">
        <v>42</v>
      </c>
      <c r="T11" s="77">
        <v>55</v>
      </c>
      <c r="U11" s="155">
        <f t="shared" si="5"/>
        <v>13</v>
      </c>
      <c r="V11" s="156">
        <f t="shared" si="9"/>
        <v>0.30952380952380953</v>
      </c>
      <c r="W11" s="154">
        <f t="shared" si="10"/>
        <v>445</v>
      </c>
      <c r="X11" s="154">
        <f t="shared" si="11"/>
        <v>547</v>
      </c>
      <c r="Y11" s="174">
        <f t="shared" si="12"/>
        <v>102</v>
      </c>
      <c r="Z11" s="175">
        <f t="shared" si="13"/>
        <v>0.2292134831460674</v>
      </c>
      <c r="AA11" s="10"/>
    </row>
    <row r="12" spans="1:27" s="11" customFormat="1">
      <c r="A12" s="109">
        <v>4</v>
      </c>
      <c r="B12" s="121" t="s">
        <v>89</v>
      </c>
      <c r="C12" s="77">
        <v>549</v>
      </c>
      <c r="D12" s="77">
        <v>602</v>
      </c>
      <c r="E12" s="155">
        <f t="shared" si="0"/>
        <v>53</v>
      </c>
      <c r="F12" s="156">
        <f t="shared" si="6"/>
        <v>9.6539162112932606E-2</v>
      </c>
      <c r="G12" s="77">
        <v>246</v>
      </c>
      <c r="H12" s="77">
        <v>325</v>
      </c>
      <c r="I12" s="155">
        <f t="shared" si="1"/>
        <v>79</v>
      </c>
      <c r="J12" s="156">
        <f t="shared" si="7"/>
        <v>0.32113821138211385</v>
      </c>
      <c r="K12" s="77">
        <v>153</v>
      </c>
      <c r="L12" s="77">
        <v>342</v>
      </c>
      <c r="M12" s="155">
        <f t="shared" si="2"/>
        <v>189</v>
      </c>
      <c r="N12" s="156">
        <f t="shared" si="3"/>
        <v>1.2352941176470589</v>
      </c>
      <c r="O12" s="77">
        <v>406</v>
      </c>
      <c r="P12" s="77">
        <v>454</v>
      </c>
      <c r="Q12" s="155">
        <f t="shared" si="4"/>
        <v>48</v>
      </c>
      <c r="R12" s="156">
        <f t="shared" si="8"/>
        <v>0.11822660098522167</v>
      </c>
      <c r="S12" s="77">
        <v>155</v>
      </c>
      <c r="T12" s="77">
        <v>208</v>
      </c>
      <c r="U12" s="155">
        <f t="shared" si="5"/>
        <v>53</v>
      </c>
      <c r="V12" s="156">
        <f t="shared" si="9"/>
        <v>0.34193548387096773</v>
      </c>
      <c r="W12" s="154">
        <f t="shared" si="10"/>
        <v>1509</v>
      </c>
      <c r="X12" s="154">
        <f t="shared" si="11"/>
        <v>1931</v>
      </c>
      <c r="Y12" s="174">
        <f t="shared" si="12"/>
        <v>422</v>
      </c>
      <c r="Z12" s="175">
        <f t="shared" si="13"/>
        <v>0.27965540092776675</v>
      </c>
      <c r="AA12" s="10"/>
    </row>
    <row r="13" spans="1:27" s="11" customFormat="1">
      <c r="A13" s="109">
        <v>5</v>
      </c>
      <c r="B13" s="121" t="s">
        <v>90</v>
      </c>
      <c r="C13" s="77">
        <v>493</v>
      </c>
      <c r="D13" s="77">
        <v>525</v>
      </c>
      <c r="E13" s="155">
        <f t="shared" si="0"/>
        <v>32</v>
      </c>
      <c r="F13" s="156">
        <f t="shared" si="6"/>
        <v>6.4908722109533468E-2</v>
      </c>
      <c r="G13" s="77">
        <v>353</v>
      </c>
      <c r="H13" s="77">
        <v>554</v>
      </c>
      <c r="I13" s="155">
        <f t="shared" si="1"/>
        <v>201</v>
      </c>
      <c r="J13" s="156">
        <f t="shared" si="7"/>
        <v>0.56940509915014159</v>
      </c>
      <c r="K13" s="77">
        <v>568</v>
      </c>
      <c r="L13" s="77">
        <v>1497</v>
      </c>
      <c r="M13" s="155">
        <f t="shared" si="2"/>
        <v>929</v>
      </c>
      <c r="N13" s="156">
        <f t="shared" si="3"/>
        <v>1.6355633802816902</v>
      </c>
      <c r="O13" s="77">
        <v>425</v>
      </c>
      <c r="P13" s="77">
        <v>463</v>
      </c>
      <c r="Q13" s="155">
        <f t="shared" si="4"/>
        <v>38</v>
      </c>
      <c r="R13" s="156">
        <f t="shared" si="8"/>
        <v>8.9411764705882357E-2</v>
      </c>
      <c r="S13" s="77">
        <v>343</v>
      </c>
      <c r="T13" s="77">
        <v>494</v>
      </c>
      <c r="U13" s="155">
        <f t="shared" si="5"/>
        <v>151</v>
      </c>
      <c r="V13" s="156">
        <f t="shared" si="9"/>
        <v>0.44023323615160348</v>
      </c>
      <c r="W13" s="154">
        <f t="shared" si="10"/>
        <v>2182</v>
      </c>
      <c r="X13" s="154">
        <f t="shared" si="11"/>
        <v>3533</v>
      </c>
      <c r="Y13" s="174">
        <f t="shared" si="12"/>
        <v>1351</v>
      </c>
      <c r="Z13" s="175">
        <f t="shared" si="13"/>
        <v>0.61915673693858841</v>
      </c>
      <c r="AA13" s="10"/>
    </row>
    <row r="14" spans="1:27" s="11" customFormat="1">
      <c r="A14" s="109">
        <v>6</v>
      </c>
      <c r="B14" s="121" t="s">
        <v>91</v>
      </c>
      <c r="C14" s="77">
        <v>2</v>
      </c>
      <c r="D14" s="77">
        <v>3</v>
      </c>
      <c r="E14" s="155">
        <f t="shared" si="0"/>
        <v>1</v>
      </c>
      <c r="F14" s="156">
        <f t="shared" si="6"/>
        <v>0.5</v>
      </c>
      <c r="G14" s="77">
        <v>1</v>
      </c>
      <c r="H14" s="77">
        <v>1</v>
      </c>
      <c r="I14" s="155"/>
      <c r="J14" s="156"/>
      <c r="K14" s="77">
        <v>5</v>
      </c>
      <c r="L14" s="77">
        <v>6</v>
      </c>
      <c r="M14" s="155"/>
      <c r="N14" s="156"/>
      <c r="O14" s="77">
        <v>5</v>
      </c>
      <c r="P14" s="77">
        <v>3</v>
      </c>
      <c r="Q14" s="155"/>
      <c r="R14" s="156"/>
      <c r="S14" s="77">
        <v>3</v>
      </c>
      <c r="T14" s="77">
        <v>4</v>
      </c>
      <c r="U14" s="155">
        <f t="shared" si="5"/>
        <v>1</v>
      </c>
      <c r="V14" s="156">
        <f t="shared" si="9"/>
        <v>0.33333333333333331</v>
      </c>
      <c r="W14" s="154">
        <f t="shared" si="10"/>
        <v>16</v>
      </c>
      <c r="X14" s="154">
        <f t="shared" si="11"/>
        <v>17</v>
      </c>
      <c r="Y14" s="174">
        <f t="shared" si="12"/>
        <v>1</v>
      </c>
      <c r="Z14" s="175">
        <f t="shared" si="13"/>
        <v>6.25E-2</v>
      </c>
      <c r="AA14" s="10"/>
    </row>
    <row r="15" spans="1:27" s="11" customFormat="1">
      <c r="A15" s="109">
        <v>7</v>
      </c>
      <c r="B15" s="121" t="s">
        <v>92</v>
      </c>
      <c r="C15" s="77">
        <v>178</v>
      </c>
      <c r="D15" s="77">
        <v>191</v>
      </c>
      <c r="E15" s="155">
        <f t="shared" si="0"/>
        <v>13</v>
      </c>
      <c r="F15" s="156">
        <f t="shared" si="6"/>
        <v>7.3033707865168537E-2</v>
      </c>
      <c r="G15" s="77">
        <v>57</v>
      </c>
      <c r="H15" s="77">
        <v>69</v>
      </c>
      <c r="I15" s="155">
        <f t="shared" si="1"/>
        <v>12</v>
      </c>
      <c r="J15" s="156">
        <f t="shared" si="7"/>
        <v>0.21052631578947367</v>
      </c>
      <c r="K15" s="77">
        <v>33</v>
      </c>
      <c r="L15" s="77">
        <v>58</v>
      </c>
      <c r="M15" s="155">
        <f t="shared" si="2"/>
        <v>25</v>
      </c>
      <c r="N15" s="156">
        <f t="shared" si="3"/>
        <v>0.75757575757575757</v>
      </c>
      <c r="O15" s="77">
        <v>139</v>
      </c>
      <c r="P15" s="77">
        <v>149</v>
      </c>
      <c r="Q15" s="155">
        <f t="shared" si="4"/>
        <v>10</v>
      </c>
      <c r="R15" s="156">
        <f t="shared" si="8"/>
        <v>7.1942446043165464E-2</v>
      </c>
      <c r="S15" s="77">
        <v>49</v>
      </c>
      <c r="T15" s="77">
        <v>58</v>
      </c>
      <c r="U15" s="155">
        <f t="shared" si="5"/>
        <v>9</v>
      </c>
      <c r="V15" s="156">
        <f t="shared" si="9"/>
        <v>0.18367346938775511</v>
      </c>
      <c r="W15" s="154">
        <f t="shared" si="10"/>
        <v>456</v>
      </c>
      <c r="X15" s="154">
        <f t="shared" si="11"/>
        <v>525</v>
      </c>
      <c r="Y15" s="174">
        <f t="shared" si="12"/>
        <v>69</v>
      </c>
      <c r="Z15" s="175">
        <f t="shared" si="13"/>
        <v>0.15131578947368421</v>
      </c>
      <c r="AA15" s="10"/>
    </row>
    <row r="16" spans="1:27" s="11" customFormat="1">
      <c r="A16" s="109">
        <v>8</v>
      </c>
      <c r="B16" s="121" t="s">
        <v>93</v>
      </c>
      <c r="C16" s="77">
        <v>68</v>
      </c>
      <c r="D16" s="77">
        <v>72</v>
      </c>
      <c r="E16" s="155">
        <f t="shared" si="0"/>
        <v>4</v>
      </c>
      <c r="F16" s="156">
        <f t="shared" si="6"/>
        <v>5.8823529411764705E-2</v>
      </c>
      <c r="G16" s="77">
        <v>67</v>
      </c>
      <c r="H16" s="77">
        <v>98</v>
      </c>
      <c r="I16" s="155">
        <f t="shared" si="1"/>
        <v>31</v>
      </c>
      <c r="J16" s="156">
        <f t="shared" si="7"/>
        <v>0.46268656716417911</v>
      </c>
      <c r="K16" s="77">
        <v>49</v>
      </c>
      <c r="L16" s="77">
        <v>130</v>
      </c>
      <c r="M16" s="155">
        <f t="shared" si="2"/>
        <v>81</v>
      </c>
      <c r="N16" s="156">
        <f t="shared" si="3"/>
        <v>1.653061224489796</v>
      </c>
      <c r="O16" s="77">
        <v>61</v>
      </c>
      <c r="P16" s="77">
        <v>76</v>
      </c>
      <c r="Q16" s="155">
        <f t="shared" si="4"/>
        <v>15</v>
      </c>
      <c r="R16" s="156">
        <f t="shared" si="8"/>
        <v>0.24590163934426229</v>
      </c>
      <c r="S16" s="77">
        <v>52</v>
      </c>
      <c r="T16" s="77">
        <v>92</v>
      </c>
      <c r="U16" s="155">
        <f t="shared" si="5"/>
        <v>40</v>
      </c>
      <c r="V16" s="156">
        <f t="shared" si="9"/>
        <v>0.76923076923076927</v>
      </c>
      <c r="W16" s="154">
        <f t="shared" si="10"/>
        <v>297</v>
      </c>
      <c r="X16" s="154">
        <f t="shared" si="11"/>
        <v>468</v>
      </c>
      <c r="Y16" s="174">
        <f t="shared" si="12"/>
        <v>171</v>
      </c>
      <c r="Z16" s="175">
        <f t="shared" si="13"/>
        <v>0.5757575757575758</v>
      </c>
      <c r="AA16" s="10"/>
    </row>
    <row r="17" spans="1:27" s="11" customFormat="1">
      <c r="A17" s="109">
        <v>9</v>
      </c>
      <c r="B17" s="121" t="s">
        <v>94</v>
      </c>
      <c r="C17" s="77">
        <v>451</v>
      </c>
      <c r="D17" s="77">
        <v>475</v>
      </c>
      <c r="E17" s="155">
        <f t="shared" si="0"/>
        <v>24</v>
      </c>
      <c r="F17" s="156">
        <f t="shared" si="6"/>
        <v>5.3215077605321508E-2</v>
      </c>
      <c r="G17" s="77">
        <v>351</v>
      </c>
      <c r="H17" s="77">
        <v>514</v>
      </c>
      <c r="I17" s="155">
        <f t="shared" si="1"/>
        <v>163</v>
      </c>
      <c r="J17" s="156">
        <f t="shared" si="7"/>
        <v>0.46438746438746437</v>
      </c>
      <c r="K17" s="77">
        <v>498</v>
      </c>
      <c r="L17" s="77">
        <v>1115</v>
      </c>
      <c r="M17" s="155">
        <f t="shared" si="2"/>
        <v>617</v>
      </c>
      <c r="N17" s="156">
        <f t="shared" si="3"/>
        <v>1.2389558232931728</v>
      </c>
      <c r="O17" s="77">
        <v>364</v>
      </c>
      <c r="P17" s="77">
        <v>388</v>
      </c>
      <c r="Q17" s="155">
        <f t="shared" si="4"/>
        <v>24</v>
      </c>
      <c r="R17" s="156">
        <f t="shared" si="8"/>
        <v>6.5934065934065936E-2</v>
      </c>
      <c r="S17" s="77">
        <v>265</v>
      </c>
      <c r="T17" s="77">
        <v>370</v>
      </c>
      <c r="U17" s="155">
        <f t="shared" si="5"/>
        <v>105</v>
      </c>
      <c r="V17" s="156">
        <f t="shared" si="9"/>
        <v>0.39622641509433965</v>
      </c>
      <c r="W17" s="154">
        <f t="shared" si="10"/>
        <v>1929</v>
      </c>
      <c r="X17" s="154">
        <f t="shared" si="11"/>
        <v>2862</v>
      </c>
      <c r="Y17" s="174">
        <f t="shared" si="12"/>
        <v>933</v>
      </c>
      <c r="Z17" s="175">
        <f t="shared" si="13"/>
        <v>0.48367029548989116</v>
      </c>
      <c r="AA17" s="10"/>
    </row>
    <row r="18" spans="1:27" s="11" customFormat="1">
      <c r="A18" s="109">
        <v>10</v>
      </c>
      <c r="B18" s="121" t="s">
        <v>135</v>
      </c>
      <c r="C18" s="77">
        <v>8</v>
      </c>
      <c r="D18" s="77">
        <v>10</v>
      </c>
      <c r="E18" s="155"/>
      <c r="F18" s="156"/>
      <c r="G18" s="77">
        <v>5</v>
      </c>
      <c r="H18" s="77">
        <v>4</v>
      </c>
      <c r="I18" s="155"/>
      <c r="J18" s="156"/>
      <c r="K18" s="77">
        <v>2</v>
      </c>
      <c r="L18" s="77">
        <v>1</v>
      </c>
      <c r="M18" s="155"/>
      <c r="N18" s="156"/>
      <c r="O18" s="77">
        <v>6</v>
      </c>
      <c r="P18" s="77">
        <v>6</v>
      </c>
      <c r="Q18" s="155"/>
      <c r="R18" s="156"/>
      <c r="S18" s="77"/>
      <c r="T18" s="77">
        <v>1</v>
      </c>
      <c r="U18" s="155"/>
      <c r="V18" s="156"/>
      <c r="W18" s="154">
        <f t="shared" si="10"/>
        <v>21</v>
      </c>
      <c r="X18" s="154">
        <f t="shared" si="11"/>
        <v>22</v>
      </c>
      <c r="Y18" s="174">
        <f t="shared" si="12"/>
        <v>1</v>
      </c>
      <c r="Z18" s="175">
        <f t="shared" si="13"/>
        <v>4.7619047619047616E-2</v>
      </c>
      <c r="AA18" s="10"/>
    </row>
    <row r="19" spans="1:27" s="11" customFormat="1">
      <c r="A19" s="109" t="s">
        <v>71</v>
      </c>
      <c r="B19" s="122" t="s">
        <v>13</v>
      </c>
      <c r="C19" s="77">
        <v>243</v>
      </c>
      <c r="D19" s="77">
        <v>245</v>
      </c>
      <c r="E19" s="155">
        <f t="shared" si="0"/>
        <v>2</v>
      </c>
      <c r="F19" s="156">
        <f t="shared" si="6"/>
        <v>8.23045267489712E-3</v>
      </c>
      <c r="G19" s="77">
        <v>104</v>
      </c>
      <c r="H19" s="77">
        <v>84</v>
      </c>
      <c r="I19" s="155">
        <f t="shared" si="1"/>
        <v>-20</v>
      </c>
      <c r="J19" s="156">
        <f t="shared" si="7"/>
        <v>-0.19230769230769232</v>
      </c>
      <c r="K19" s="77">
        <v>16</v>
      </c>
      <c r="L19" s="77">
        <v>14</v>
      </c>
      <c r="M19" s="155">
        <f t="shared" si="2"/>
        <v>-2</v>
      </c>
      <c r="N19" s="156">
        <f t="shared" si="3"/>
        <v>-0.125</v>
      </c>
      <c r="O19" s="77">
        <v>212</v>
      </c>
      <c r="P19" s="77">
        <v>215</v>
      </c>
      <c r="Q19" s="155">
        <f t="shared" si="4"/>
        <v>3</v>
      </c>
      <c r="R19" s="156">
        <f t="shared" si="8"/>
        <v>1.4150943396226415E-2</v>
      </c>
      <c r="S19" s="77">
        <v>154</v>
      </c>
      <c r="T19" s="77">
        <v>167</v>
      </c>
      <c r="U19" s="155">
        <f t="shared" si="5"/>
        <v>13</v>
      </c>
      <c r="V19" s="156">
        <f t="shared" si="9"/>
        <v>8.4415584415584416E-2</v>
      </c>
      <c r="W19" s="154">
        <f t="shared" si="10"/>
        <v>729</v>
      </c>
      <c r="X19" s="154">
        <f t="shared" si="11"/>
        <v>725</v>
      </c>
      <c r="Y19" s="174">
        <f t="shared" si="12"/>
        <v>-4</v>
      </c>
      <c r="Z19" s="175">
        <f t="shared" si="13"/>
        <v>-5.4869684499314125E-3</v>
      </c>
      <c r="AA19" s="10"/>
    </row>
    <row r="20" spans="1:27" s="11" customFormat="1" ht="15.75" thickBot="1">
      <c r="A20" s="110"/>
      <c r="B20" s="173" t="s">
        <v>19</v>
      </c>
      <c r="C20" s="147">
        <f>SUM(C9:C19)</f>
        <v>2626</v>
      </c>
      <c r="D20" s="147">
        <f>SUM(D9:D19)</f>
        <v>2809</v>
      </c>
      <c r="E20" s="147">
        <f t="shared" ref="E20" si="14">D20-C20</f>
        <v>183</v>
      </c>
      <c r="F20" s="148">
        <f t="shared" ref="F20" si="15">E20/C20</f>
        <v>6.9687738004569691E-2</v>
      </c>
      <c r="G20" s="147">
        <f>SUM(G9:G19)</f>
        <v>1372</v>
      </c>
      <c r="H20" s="147">
        <f>SUM(H9:H19)</f>
        <v>1871</v>
      </c>
      <c r="I20" s="147">
        <f t="shared" si="1"/>
        <v>499</v>
      </c>
      <c r="J20" s="148">
        <f t="shared" si="7"/>
        <v>0.36370262390670555</v>
      </c>
      <c r="K20" s="147">
        <f>SUM(K9:K19)</f>
        <v>1396</v>
      </c>
      <c r="L20" s="147">
        <f>SUM(L9:L19)</f>
        <v>3301</v>
      </c>
      <c r="M20" s="147">
        <f t="shared" ref="M20" si="16">L20-K20</f>
        <v>1905</v>
      </c>
      <c r="N20" s="148">
        <f t="shared" ref="N20" si="17">M20/K20</f>
        <v>1.3646131805157593</v>
      </c>
      <c r="O20" s="147">
        <f>SUM(O9:O19)</f>
        <v>2017</v>
      </c>
      <c r="P20" s="147">
        <f>SUM(P9:P19)</f>
        <v>2179</v>
      </c>
      <c r="Q20" s="147">
        <f t="shared" si="4"/>
        <v>162</v>
      </c>
      <c r="R20" s="148">
        <f t="shared" si="8"/>
        <v>8.0317302925136336E-2</v>
      </c>
      <c r="S20" s="147">
        <f>SUM(S9:S19)</f>
        <v>1139</v>
      </c>
      <c r="T20" s="147">
        <f>SUM(T9:T19)</f>
        <v>1546</v>
      </c>
      <c r="U20" s="147">
        <f t="shared" si="5"/>
        <v>407</v>
      </c>
      <c r="V20" s="148">
        <f t="shared" si="9"/>
        <v>0.35733099209833186</v>
      </c>
      <c r="W20" s="147">
        <f>SUM(W9:W19)</f>
        <v>8550</v>
      </c>
      <c r="X20" s="147">
        <f>SUM(X9:X19)</f>
        <v>11706</v>
      </c>
      <c r="Y20" s="147">
        <f t="shared" si="12"/>
        <v>3156</v>
      </c>
      <c r="Z20" s="149">
        <f t="shared" si="13"/>
        <v>0.36912280701754385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9" zoomScaleNormal="89" workbookViewId="0">
      <selection activeCell="O23" sqref="O23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7.85546875" style="3" customWidth="1"/>
    <col min="5" max="5" width="8" style="3" customWidth="1"/>
    <col min="6" max="6" width="4.7109375" style="3" customWidth="1"/>
    <col min="7" max="7" width="8.5703125" style="3" customWidth="1"/>
    <col min="8" max="8" width="7" style="3" customWidth="1"/>
    <col min="9" max="9" width="7.85546875" style="3" customWidth="1"/>
    <col min="10" max="10" width="4.42578125" style="3" customWidth="1"/>
    <col min="11" max="11" width="8" style="3" customWidth="1"/>
    <col min="12" max="12" width="8.140625" style="3" customWidth="1"/>
    <col min="13" max="13" width="7.140625" style="3" customWidth="1"/>
    <col min="14" max="14" width="5.7109375" style="3" customWidth="1"/>
    <col min="15" max="15" width="8.42578125" style="3" customWidth="1"/>
    <col min="16" max="16" width="7.85546875" style="3" customWidth="1"/>
    <col min="17" max="17" width="8" style="3" customWidth="1"/>
    <col min="18" max="18" width="4.5703125" style="3" customWidth="1"/>
    <col min="19" max="19" width="8" style="3" customWidth="1"/>
    <col min="20" max="20" width="7.85546875" style="3" customWidth="1"/>
    <col min="21" max="21" width="7.425781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8.140625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9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7"/>
      <c r="B4" s="58"/>
      <c r="C4" s="58"/>
      <c r="D4" s="226" t="s">
        <v>75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4"/>
      <c r="Y4" s="224"/>
      <c r="Z4" s="224"/>
      <c r="AA4" s="225"/>
    </row>
    <row r="5" spans="1:27" s="10" customFormat="1" ht="15" customHeight="1">
      <c r="A5" s="59"/>
      <c r="B5" s="55" t="s">
        <v>0</v>
      </c>
      <c r="C5" s="56" t="s">
        <v>46</v>
      </c>
      <c r="D5" s="216" t="s">
        <v>15</v>
      </c>
      <c r="E5" s="216"/>
      <c r="F5" s="216"/>
      <c r="G5" s="216"/>
      <c r="H5" s="216" t="s">
        <v>50</v>
      </c>
      <c r="I5" s="216"/>
      <c r="J5" s="216" t="s">
        <v>16</v>
      </c>
      <c r="K5" s="216"/>
      <c r="L5" s="216" t="s">
        <v>16</v>
      </c>
      <c r="M5" s="216"/>
      <c r="N5" s="216" t="s">
        <v>16</v>
      </c>
      <c r="O5" s="216"/>
      <c r="P5" s="216" t="s">
        <v>17</v>
      </c>
      <c r="Q5" s="216"/>
      <c r="R5" s="216"/>
      <c r="S5" s="216"/>
      <c r="T5" s="216" t="s">
        <v>18</v>
      </c>
      <c r="U5" s="216"/>
      <c r="V5" s="216"/>
      <c r="W5" s="216"/>
      <c r="X5" s="216" t="s">
        <v>14</v>
      </c>
      <c r="Y5" s="216"/>
      <c r="Z5" s="216"/>
      <c r="AA5" s="217"/>
    </row>
    <row r="6" spans="1:27" s="10" customFormat="1">
      <c r="A6" s="59"/>
      <c r="B6" s="55" t="s">
        <v>1</v>
      </c>
      <c r="C6" s="56" t="s">
        <v>47</v>
      </c>
      <c r="D6" s="55" t="s">
        <v>145</v>
      </c>
      <c r="E6" s="55" t="s">
        <v>157</v>
      </c>
      <c r="F6" s="216" t="s">
        <v>22</v>
      </c>
      <c r="G6" s="216"/>
      <c r="H6" s="55" t="s">
        <v>145</v>
      </c>
      <c r="I6" s="55" t="s">
        <v>157</v>
      </c>
      <c r="J6" s="216" t="s">
        <v>22</v>
      </c>
      <c r="K6" s="216"/>
      <c r="L6" s="55" t="s">
        <v>145</v>
      </c>
      <c r="M6" s="55" t="s">
        <v>157</v>
      </c>
      <c r="N6" s="216" t="s">
        <v>22</v>
      </c>
      <c r="O6" s="216"/>
      <c r="P6" s="55" t="s">
        <v>145</v>
      </c>
      <c r="Q6" s="55" t="s">
        <v>157</v>
      </c>
      <c r="R6" s="216" t="s">
        <v>22</v>
      </c>
      <c r="S6" s="216"/>
      <c r="T6" s="55" t="s">
        <v>145</v>
      </c>
      <c r="U6" s="55" t="s">
        <v>157</v>
      </c>
      <c r="V6" s="216" t="s">
        <v>22</v>
      </c>
      <c r="W6" s="216"/>
      <c r="X6" s="55" t="s">
        <v>145</v>
      </c>
      <c r="Y6" s="55" t="s">
        <v>157</v>
      </c>
      <c r="Z6" s="216" t="s">
        <v>22</v>
      </c>
      <c r="AA6" s="217"/>
    </row>
    <row r="7" spans="1:27" s="10" customFormat="1" ht="28.5" customHeight="1">
      <c r="A7" s="60" t="s">
        <v>2</v>
      </c>
      <c r="B7" s="102" t="s">
        <v>24</v>
      </c>
      <c r="C7" s="103">
        <f>Y7/Y20</f>
        <v>4.8692977960020506E-3</v>
      </c>
      <c r="D7" s="77">
        <v>18</v>
      </c>
      <c r="E7" s="77">
        <v>20</v>
      </c>
      <c r="F7" s="117">
        <f t="shared" ref="F7:F20" si="0">E7-D7</f>
        <v>2</v>
      </c>
      <c r="G7" s="118">
        <f t="shared" ref="G7:G20" si="1">F7/D7</f>
        <v>0.1111111111111111</v>
      </c>
      <c r="H7" s="77">
        <v>8</v>
      </c>
      <c r="I7" s="77">
        <v>9</v>
      </c>
      <c r="J7" s="119">
        <f>I7-H7</f>
        <v>1</v>
      </c>
      <c r="K7" s="118">
        <f>J7/H7</f>
        <v>0.125</v>
      </c>
      <c r="L7" s="77">
        <v>2</v>
      </c>
      <c r="M7" s="77">
        <v>4</v>
      </c>
      <c r="N7" s="119"/>
      <c r="O7" s="118"/>
      <c r="P7" s="77">
        <v>15</v>
      </c>
      <c r="Q7" s="77">
        <v>16</v>
      </c>
      <c r="R7" s="119">
        <f>Q7-P7</f>
        <v>1</v>
      </c>
      <c r="S7" s="118">
        <f>R7/P7</f>
        <v>6.6666666666666666E-2</v>
      </c>
      <c r="T7" s="77">
        <v>8</v>
      </c>
      <c r="U7" s="77">
        <v>8</v>
      </c>
      <c r="V7" s="119">
        <f>U7-T7</f>
        <v>0</v>
      </c>
      <c r="W7" s="118">
        <f>V7/T7</f>
        <v>0</v>
      </c>
      <c r="X7" s="119">
        <f>D7+H7+L7+P7+T7</f>
        <v>51</v>
      </c>
      <c r="Y7" s="119">
        <f>E7+I7+M7+Q7+U7</f>
        <v>57</v>
      </c>
      <c r="Z7" s="119">
        <f>Y7-X7</f>
        <v>6</v>
      </c>
      <c r="AA7" s="120">
        <f>Z7/X7</f>
        <v>0.11764705882352941</v>
      </c>
    </row>
    <row r="8" spans="1:27" s="10" customFormat="1" ht="13.5" customHeight="1">
      <c r="A8" s="60" t="s">
        <v>29</v>
      </c>
      <c r="B8" s="102" t="s">
        <v>25</v>
      </c>
      <c r="C8" s="103">
        <f>Y8/Y20</f>
        <v>1.1959678797198018E-3</v>
      </c>
      <c r="D8" s="77">
        <v>2</v>
      </c>
      <c r="E8" s="77">
        <v>3</v>
      </c>
      <c r="F8" s="117">
        <f t="shared" si="0"/>
        <v>1</v>
      </c>
      <c r="G8" s="118">
        <f t="shared" si="1"/>
        <v>0.5</v>
      </c>
      <c r="H8" s="77">
        <v>4</v>
      </c>
      <c r="I8" s="77">
        <v>4</v>
      </c>
      <c r="J8" s="119"/>
      <c r="K8" s="118"/>
      <c r="L8" s="77">
        <v>2</v>
      </c>
      <c r="M8" s="77">
        <v>3</v>
      </c>
      <c r="N8" s="119"/>
      <c r="O8" s="118"/>
      <c r="P8" s="77">
        <v>3</v>
      </c>
      <c r="Q8" s="77">
        <v>2</v>
      </c>
      <c r="R8" s="119">
        <f t="shared" ref="R8:R19" si="2">Q8-P8</f>
        <v>-1</v>
      </c>
      <c r="S8" s="118">
        <f t="shared" ref="S8:S19" si="3">R8/P8</f>
        <v>-0.33333333333333331</v>
      </c>
      <c r="T8" s="77">
        <v>2</v>
      </c>
      <c r="U8" s="77">
        <v>2</v>
      </c>
      <c r="V8" s="119">
        <f t="shared" ref="V8:V19" si="4">U8-T8</f>
        <v>0</v>
      </c>
      <c r="W8" s="118">
        <f t="shared" ref="W8:W19" si="5">V8/T8</f>
        <v>0</v>
      </c>
      <c r="X8" s="119">
        <f t="shared" ref="X8:Y20" si="6">D8+H8+L8+P8+T8</f>
        <v>13</v>
      </c>
      <c r="Y8" s="119">
        <f t="shared" si="6"/>
        <v>14</v>
      </c>
      <c r="Z8" s="119">
        <f t="shared" ref="Z8:Z19" si="7">Y8-X8</f>
        <v>1</v>
      </c>
      <c r="AA8" s="120">
        <f t="shared" ref="AA8:AA19" si="8">Z8/X8</f>
        <v>7.6923076923076927E-2</v>
      </c>
    </row>
    <row r="9" spans="1:27" s="10" customFormat="1" ht="15">
      <c r="A9" s="60" t="s">
        <v>3</v>
      </c>
      <c r="B9" s="102" t="s">
        <v>4</v>
      </c>
      <c r="C9" s="103">
        <f>Y9/Y20</f>
        <v>5.2110029044934225E-2</v>
      </c>
      <c r="D9" s="77">
        <v>247</v>
      </c>
      <c r="E9" s="77">
        <v>260</v>
      </c>
      <c r="F9" s="117">
        <f t="shared" si="0"/>
        <v>13</v>
      </c>
      <c r="G9" s="118">
        <f t="shared" si="1"/>
        <v>5.2631578947368418E-2</v>
      </c>
      <c r="H9" s="77">
        <v>95</v>
      </c>
      <c r="I9" s="77">
        <v>100</v>
      </c>
      <c r="J9" s="119">
        <f t="shared" ref="J9:J19" si="9">I9-H9</f>
        <v>5</v>
      </c>
      <c r="K9" s="118">
        <f t="shared" ref="K9:K19" si="10">J9/H9</f>
        <v>5.2631578947368418E-2</v>
      </c>
      <c r="L9" s="77">
        <v>29</v>
      </c>
      <c r="M9" s="77">
        <v>50</v>
      </c>
      <c r="N9" s="119">
        <f t="shared" ref="N9:N20" si="11">M9-L9</f>
        <v>21</v>
      </c>
      <c r="O9" s="118">
        <f t="shared" ref="O9:O19" si="12">N9/L9</f>
        <v>0.72413793103448276</v>
      </c>
      <c r="P9" s="77">
        <v>155</v>
      </c>
      <c r="Q9" s="77">
        <v>160</v>
      </c>
      <c r="R9" s="119">
        <f t="shared" si="2"/>
        <v>5</v>
      </c>
      <c r="S9" s="118">
        <f t="shared" si="3"/>
        <v>3.2258064516129031E-2</v>
      </c>
      <c r="T9" s="77">
        <v>31</v>
      </c>
      <c r="U9" s="77">
        <v>40</v>
      </c>
      <c r="V9" s="119">
        <f t="shared" si="4"/>
        <v>9</v>
      </c>
      <c r="W9" s="118">
        <f t="shared" si="5"/>
        <v>0.29032258064516131</v>
      </c>
      <c r="X9" s="119">
        <f t="shared" si="6"/>
        <v>557</v>
      </c>
      <c r="Y9" s="119">
        <f t="shared" si="6"/>
        <v>610</v>
      </c>
      <c r="Z9" s="119">
        <f t="shared" si="7"/>
        <v>53</v>
      </c>
      <c r="AA9" s="120">
        <f t="shared" si="8"/>
        <v>9.515260323159784E-2</v>
      </c>
    </row>
    <row r="10" spans="1:27" s="10" customFormat="1" ht="51" customHeight="1">
      <c r="A10" s="60" t="s">
        <v>68</v>
      </c>
      <c r="B10" s="102" t="s">
        <v>69</v>
      </c>
      <c r="C10" s="103">
        <f>Y10/Y20</f>
        <v>4.2713138561421496E-4</v>
      </c>
      <c r="D10" s="77">
        <v>5</v>
      </c>
      <c r="E10" s="77">
        <v>5</v>
      </c>
      <c r="F10" s="117">
        <f t="shared" si="0"/>
        <v>0</v>
      </c>
      <c r="G10" s="118">
        <f t="shared" si="1"/>
        <v>0</v>
      </c>
      <c r="H10" s="77"/>
      <c r="I10" s="77"/>
      <c r="J10" s="119"/>
      <c r="K10" s="118"/>
      <c r="L10" s="77"/>
      <c r="M10" s="77"/>
      <c r="N10" s="119"/>
      <c r="O10" s="118"/>
      <c r="P10" s="77"/>
      <c r="Q10" s="77"/>
      <c r="R10" s="119"/>
      <c r="S10" s="118"/>
      <c r="T10" s="77"/>
      <c r="U10" s="77"/>
      <c r="V10" s="119"/>
      <c r="W10" s="118"/>
      <c r="X10" s="119">
        <f t="shared" si="6"/>
        <v>5</v>
      </c>
      <c r="Y10" s="119">
        <f t="shared" si="6"/>
        <v>5</v>
      </c>
      <c r="Z10" s="119">
        <f t="shared" si="7"/>
        <v>0</v>
      </c>
      <c r="AA10" s="120">
        <f t="shared" si="8"/>
        <v>0</v>
      </c>
    </row>
    <row r="11" spans="1:27" s="10" customFormat="1" ht="78.599999999999994" customHeight="1">
      <c r="A11" s="60" t="s">
        <v>5</v>
      </c>
      <c r="B11" s="102" t="s">
        <v>31</v>
      </c>
      <c r="C11" s="103">
        <f>Y11/Y20</f>
        <v>2.4773620365624465E-3</v>
      </c>
      <c r="D11" s="77">
        <v>13</v>
      </c>
      <c r="E11" s="77">
        <v>14</v>
      </c>
      <c r="F11" s="117">
        <f t="shared" si="0"/>
        <v>1</v>
      </c>
      <c r="G11" s="118">
        <f t="shared" si="1"/>
        <v>7.6923076923076927E-2</v>
      </c>
      <c r="H11" s="77">
        <v>9</v>
      </c>
      <c r="I11" s="77">
        <v>8</v>
      </c>
      <c r="J11" s="119">
        <f t="shared" si="9"/>
        <v>-1</v>
      </c>
      <c r="K11" s="118">
        <f t="shared" si="10"/>
        <v>-0.1111111111111111</v>
      </c>
      <c r="L11" s="77">
        <v>1</v>
      </c>
      <c r="M11" s="77">
        <v>1</v>
      </c>
      <c r="N11" s="119">
        <f t="shared" si="11"/>
        <v>0</v>
      </c>
      <c r="O11" s="118">
        <f t="shared" si="12"/>
        <v>0</v>
      </c>
      <c r="P11" s="77">
        <v>3</v>
      </c>
      <c r="Q11" s="77">
        <v>3</v>
      </c>
      <c r="R11" s="119">
        <f t="shared" si="2"/>
        <v>0</v>
      </c>
      <c r="S11" s="118">
        <f t="shared" si="3"/>
        <v>0</v>
      </c>
      <c r="T11" s="77">
        <v>2</v>
      </c>
      <c r="U11" s="77">
        <v>3</v>
      </c>
      <c r="V11" s="119"/>
      <c r="W11" s="118"/>
      <c r="X11" s="119">
        <f t="shared" si="6"/>
        <v>28</v>
      </c>
      <c r="Y11" s="119">
        <f t="shared" si="6"/>
        <v>29</v>
      </c>
      <c r="Z11" s="119">
        <f t="shared" si="7"/>
        <v>1</v>
      </c>
      <c r="AA11" s="120">
        <f t="shared" si="8"/>
        <v>3.5714285714285712E-2</v>
      </c>
    </row>
    <row r="12" spans="1:27" s="10" customFormat="1" ht="15">
      <c r="A12" s="60" t="s">
        <v>6</v>
      </c>
      <c r="B12" s="102" t="s">
        <v>7</v>
      </c>
      <c r="C12" s="103">
        <f>Y12/Y20</f>
        <v>4.5019648043738252E-2</v>
      </c>
      <c r="D12" s="77">
        <v>171</v>
      </c>
      <c r="E12" s="77">
        <v>181</v>
      </c>
      <c r="F12" s="117">
        <f t="shared" si="0"/>
        <v>10</v>
      </c>
      <c r="G12" s="118">
        <f t="shared" si="1"/>
        <v>5.8479532163742687E-2</v>
      </c>
      <c r="H12" s="77">
        <v>51</v>
      </c>
      <c r="I12" s="77">
        <v>49</v>
      </c>
      <c r="J12" s="119">
        <f t="shared" si="9"/>
        <v>-2</v>
      </c>
      <c r="K12" s="118">
        <f t="shared" si="10"/>
        <v>-3.9215686274509803E-2</v>
      </c>
      <c r="L12" s="77">
        <v>28</v>
      </c>
      <c r="M12" s="77">
        <v>39</v>
      </c>
      <c r="N12" s="119">
        <f t="shared" si="11"/>
        <v>11</v>
      </c>
      <c r="O12" s="118">
        <f t="shared" si="12"/>
        <v>0.39285714285714285</v>
      </c>
      <c r="P12" s="77">
        <v>153</v>
      </c>
      <c r="Q12" s="77">
        <v>162</v>
      </c>
      <c r="R12" s="119">
        <f t="shared" si="2"/>
        <v>9</v>
      </c>
      <c r="S12" s="118">
        <f t="shared" si="3"/>
        <v>5.8823529411764705E-2</v>
      </c>
      <c r="T12" s="77">
        <v>88</v>
      </c>
      <c r="U12" s="77">
        <v>96</v>
      </c>
      <c r="V12" s="119">
        <f t="shared" si="4"/>
        <v>8</v>
      </c>
      <c r="W12" s="118">
        <f t="shared" si="5"/>
        <v>9.0909090909090912E-2</v>
      </c>
      <c r="X12" s="119">
        <f t="shared" si="6"/>
        <v>491</v>
      </c>
      <c r="Y12" s="119">
        <f t="shared" si="6"/>
        <v>527</v>
      </c>
      <c r="Z12" s="119">
        <f t="shared" si="7"/>
        <v>36</v>
      </c>
      <c r="AA12" s="120">
        <f t="shared" si="8"/>
        <v>7.3319755600814662E-2</v>
      </c>
    </row>
    <row r="13" spans="1:27" s="10" customFormat="1" ht="15">
      <c r="A13" s="60" t="s">
        <v>8</v>
      </c>
      <c r="B13" s="102" t="s">
        <v>9</v>
      </c>
      <c r="C13" s="103">
        <f>Y13/Y20</f>
        <v>0.16401845207585852</v>
      </c>
      <c r="D13" s="77">
        <v>586</v>
      </c>
      <c r="E13" s="77">
        <v>614</v>
      </c>
      <c r="F13" s="117">
        <f t="shared" si="0"/>
        <v>28</v>
      </c>
      <c r="G13" s="118">
        <f t="shared" si="1"/>
        <v>4.778156996587031E-2</v>
      </c>
      <c r="H13" s="77">
        <v>276</v>
      </c>
      <c r="I13" s="77">
        <v>323</v>
      </c>
      <c r="J13" s="119">
        <f t="shared" si="9"/>
        <v>47</v>
      </c>
      <c r="K13" s="118">
        <f t="shared" si="10"/>
        <v>0.17028985507246377</v>
      </c>
      <c r="L13" s="77">
        <v>129</v>
      </c>
      <c r="M13" s="77">
        <v>301</v>
      </c>
      <c r="N13" s="119">
        <f t="shared" si="11"/>
        <v>172</v>
      </c>
      <c r="O13" s="118">
        <f t="shared" si="12"/>
        <v>1.3333333333333333</v>
      </c>
      <c r="P13" s="77">
        <v>451</v>
      </c>
      <c r="Q13" s="77">
        <v>488</v>
      </c>
      <c r="R13" s="119">
        <f t="shared" si="2"/>
        <v>37</v>
      </c>
      <c r="S13" s="118">
        <f t="shared" si="3"/>
        <v>8.2039911308203997E-2</v>
      </c>
      <c r="T13" s="77">
        <v>161</v>
      </c>
      <c r="U13" s="77">
        <v>194</v>
      </c>
      <c r="V13" s="119">
        <f t="shared" si="4"/>
        <v>33</v>
      </c>
      <c r="W13" s="118">
        <f t="shared" si="5"/>
        <v>0.20496894409937888</v>
      </c>
      <c r="X13" s="119">
        <f t="shared" si="6"/>
        <v>1603</v>
      </c>
      <c r="Y13" s="119">
        <f t="shared" si="6"/>
        <v>1920</v>
      </c>
      <c r="Z13" s="119">
        <f t="shared" si="7"/>
        <v>317</v>
      </c>
      <c r="AA13" s="120">
        <f t="shared" si="8"/>
        <v>0.19775421085464753</v>
      </c>
    </row>
    <row r="14" spans="1:27" s="10" customFormat="1" ht="26.25">
      <c r="A14" s="60" t="s">
        <v>10</v>
      </c>
      <c r="B14" s="102" t="s">
        <v>26</v>
      </c>
      <c r="C14" s="103">
        <f>Y14/Y20</f>
        <v>4.7497010080300703E-2</v>
      </c>
      <c r="D14" s="77">
        <v>66</v>
      </c>
      <c r="E14" s="77">
        <v>78</v>
      </c>
      <c r="F14" s="117">
        <f t="shared" si="0"/>
        <v>12</v>
      </c>
      <c r="G14" s="118">
        <f t="shared" si="1"/>
        <v>0.18181818181818182</v>
      </c>
      <c r="H14" s="77">
        <v>111</v>
      </c>
      <c r="I14" s="77">
        <v>151</v>
      </c>
      <c r="J14" s="119">
        <f t="shared" si="9"/>
        <v>40</v>
      </c>
      <c r="K14" s="118">
        <f t="shared" si="10"/>
        <v>0.36036036036036034</v>
      </c>
      <c r="L14" s="77">
        <v>43</v>
      </c>
      <c r="M14" s="77">
        <v>126</v>
      </c>
      <c r="N14" s="119"/>
      <c r="O14" s="118"/>
      <c r="P14" s="77">
        <v>86</v>
      </c>
      <c r="Q14" s="77">
        <v>98</v>
      </c>
      <c r="R14" s="119">
        <f t="shared" si="2"/>
        <v>12</v>
      </c>
      <c r="S14" s="118">
        <f t="shared" si="3"/>
        <v>0.13953488372093023</v>
      </c>
      <c r="T14" s="77">
        <v>65</v>
      </c>
      <c r="U14" s="77">
        <v>103</v>
      </c>
      <c r="V14" s="119">
        <f t="shared" si="4"/>
        <v>38</v>
      </c>
      <c r="W14" s="118">
        <f t="shared" si="5"/>
        <v>0.58461538461538465</v>
      </c>
      <c r="X14" s="119">
        <f t="shared" si="6"/>
        <v>371</v>
      </c>
      <c r="Y14" s="119">
        <f t="shared" si="6"/>
        <v>556</v>
      </c>
      <c r="Z14" s="119">
        <f t="shared" si="7"/>
        <v>185</v>
      </c>
      <c r="AA14" s="120">
        <f t="shared" si="8"/>
        <v>0.49865229110512127</v>
      </c>
    </row>
    <row r="15" spans="1:27" s="10" customFormat="1" ht="36.75" customHeight="1">
      <c r="A15" s="60" t="s">
        <v>30</v>
      </c>
      <c r="B15" s="102" t="s">
        <v>27</v>
      </c>
      <c r="C15" s="103">
        <f>Y15/Y20</f>
        <v>0.34811207927558518</v>
      </c>
      <c r="D15" s="77">
        <v>169</v>
      </c>
      <c r="E15" s="77">
        <v>194</v>
      </c>
      <c r="F15" s="117">
        <f t="shared" si="0"/>
        <v>25</v>
      </c>
      <c r="G15" s="118">
        <f t="shared" si="1"/>
        <v>0.14792899408284024</v>
      </c>
      <c r="H15" s="77">
        <v>315</v>
      </c>
      <c r="I15" s="77">
        <v>660</v>
      </c>
      <c r="J15" s="119">
        <f t="shared" si="9"/>
        <v>345</v>
      </c>
      <c r="K15" s="118">
        <f t="shared" si="10"/>
        <v>1.0952380952380953</v>
      </c>
      <c r="L15" s="77">
        <v>955</v>
      </c>
      <c r="M15" s="77">
        <v>2359</v>
      </c>
      <c r="N15" s="119">
        <f t="shared" si="11"/>
        <v>1404</v>
      </c>
      <c r="O15" s="118">
        <f t="shared" si="12"/>
        <v>1.4701570680628273</v>
      </c>
      <c r="P15" s="77">
        <v>248</v>
      </c>
      <c r="Q15" s="77">
        <v>279</v>
      </c>
      <c r="R15" s="119">
        <f t="shared" si="2"/>
        <v>31</v>
      </c>
      <c r="S15" s="118">
        <f t="shared" si="3"/>
        <v>0.125</v>
      </c>
      <c r="T15" s="77">
        <v>365</v>
      </c>
      <c r="U15" s="77">
        <v>583</v>
      </c>
      <c r="V15" s="119">
        <f t="shared" si="4"/>
        <v>218</v>
      </c>
      <c r="W15" s="118">
        <f t="shared" si="5"/>
        <v>0.59726027397260273</v>
      </c>
      <c r="X15" s="119">
        <f t="shared" si="6"/>
        <v>2052</v>
      </c>
      <c r="Y15" s="119">
        <f t="shared" si="6"/>
        <v>4075</v>
      </c>
      <c r="Z15" s="119">
        <f t="shared" si="7"/>
        <v>2023</v>
      </c>
      <c r="AA15" s="120">
        <f t="shared" si="8"/>
        <v>0.98586744639376223</v>
      </c>
    </row>
    <row r="16" spans="1:27" s="10" customFormat="1" ht="27" customHeight="1">
      <c r="A16" s="60" t="s">
        <v>36</v>
      </c>
      <c r="B16" s="102" t="s">
        <v>37</v>
      </c>
      <c r="C16" s="103">
        <f>Y16/Y20</f>
        <v>1.4180762002391935E-2</v>
      </c>
      <c r="D16" s="77">
        <v>93</v>
      </c>
      <c r="E16" s="77">
        <v>104</v>
      </c>
      <c r="F16" s="117">
        <f t="shared" si="0"/>
        <v>11</v>
      </c>
      <c r="G16" s="118">
        <f t="shared" si="1"/>
        <v>0.11827956989247312</v>
      </c>
      <c r="H16" s="77">
        <v>11</v>
      </c>
      <c r="I16" s="77">
        <v>15</v>
      </c>
      <c r="J16" s="119">
        <f t="shared" si="9"/>
        <v>4</v>
      </c>
      <c r="K16" s="118">
        <f t="shared" si="10"/>
        <v>0.36363636363636365</v>
      </c>
      <c r="L16" s="77">
        <v>4</v>
      </c>
      <c r="M16" s="77">
        <v>9</v>
      </c>
      <c r="N16" s="119">
        <f t="shared" si="11"/>
        <v>5</v>
      </c>
      <c r="O16" s="118">
        <f t="shared" si="12"/>
        <v>1.25</v>
      </c>
      <c r="P16" s="77">
        <v>29</v>
      </c>
      <c r="Q16" s="77">
        <v>33</v>
      </c>
      <c r="R16" s="119">
        <f t="shared" si="2"/>
        <v>4</v>
      </c>
      <c r="S16" s="118">
        <f t="shared" si="3"/>
        <v>0.13793103448275862</v>
      </c>
      <c r="T16" s="77">
        <v>3</v>
      </c>
      <c r="U16" s="77">
        <v>5</v>
      </c>
      <c r="V16" s="119">
        <f t="shared" si="4"/>
        <v>2</v>
      </c>
      <c r="W16" s="118">
        <f t="shared" si="5"/>
        <v>0.66666666666666663</v>
      </c>
      <c r="X16" s="119">
        <f t="shared" si="6"/>
        <v>140</v>
      </c>
      <c r="Y16" s="119">
        <f t="shared" si="6"/>
        <v>166</v>
      </c>
      <c r="Z16" s="119">
        <f t="shared" si="7"/>
        <v>26</v>
      </c>
      <c r="AA16" s="120">
        <f t="shared" si="8"/>
        <v>0.18571428571428572</v>
      </c>
    </row>
    <row r="17" spans="1:27" s="10" customFormat="1" ht="39">
      <c r="A17" s="60" t="s">
        <v>11</v>
      </c>
      <c r="B17" s="102" t="s">
        <v>32</v>
      </c>
      <c r="C17" s="103">
        <f>Y17/Y20</f>
        <v>6.0908935588587051E-2</v>
      </c>
      <c r="D17" s="77">
        <v>287</v>
      </c>
      <c r="E17" s="77">
        <v>317</v>
      </c>
      <c r="F17" s="117">
        <f t="shared" si="0"/>
        <v>30</v>
      </c>
      <c r="G17" s="118">
        <f t="shared" si="1"/>
        <v>0.10452961672473868</v>
      </c>
      <c r="H17" s="77">
        <v>75</v>
      </c>
      <c r="I17" s="77">
        <v>86</v>
      </c>
      <c r="J17" s="119">
        <f t="shared" si="9"/>
        <v>11</v>
      </c>
      <c r="K17" s="118">
        <f t="shared" si="10"/>
        <v>0.14666666666666667</v>
      </c>
      <c r="L17" s="77">
        <v>20</v>
      </c>
      <c r="M17" s="77">
        <v>22</v>
      </c>
      <c r="N17" s="119">
        <f t="shared" si="11"/>
        <v>2</v>
      </c>
      <c r="O17" s="118">
        <f t="shared" si="12"/>
        <v>0.1</v>
      </c>
      <c r="P17" s="77">
        <v>189</v>
      </c>
      <c r="Q17" s="77">
        <v>212</v>
      </c>
      <c r="R17" s="119">
        <f t="shared" si="2"/>
        <v>23</v>
      </c>
      <c r="S17" s="118">
        <f t="shared" si="3"/>
        <v>0.12169312169312169</v>
      </c>
      <c r="T17" s="77">
        <v>74</v>
      </c>
      <c r="U17" s="77">
        <v>76</v>
      </c>
      <c r="V17" s="119">
        <f t="shared" si="4"/>
        <v>2</v>
      </c>
      <c r="W17" s="118">
        <f t="shared" si="5"/>
        <v>2.7027027027027029E-2</v>
      </c>
      <c r="X17" s="119">
        <f t="shared" si="6"/>
        <v>645</v>
      </c>
      <c r="Y17" s="119">
        <f t="shared" si="6"/>
        <v>713</v>
      </c>
      <c r="Z17" s="119">
        <f t="shared" si="7"/>
        <v>68</v>
      </c>
      <c r="AA17" s="120">
        <f t="shared" si="8"/>
        <v>0.10542635658914729</v>
      </c>
    </row>
    <row r="18" spans="1:27" s="10" customFormat="1" ht="15">
      <c r="A18" s="61"/>
      <c r="B18" s="104" t="s">
        <v>28</v>
      </c>
      <c r="C18" s="103">
        <f>Y18/Y20</f>
        <v>0.19724927387664445</v>
      </c>
      <c r="D18" s="77">
        <v>726</v>
      </c>
      <c r="E18" s="77">
        <v>774</v>
      </c>
      <c r="F18" s="117">
        <f t="shared" si="0"/>
        <v>48</v>
      </c>
      <c r="G18" s="118">
        <f t="shared" si="1"/>
        <v>6.6115702479338845E-2</v>
      </c>
      <c r="H18" s="77">
        <v>313</v>
      </c>
      <c r="I18" s="77">
        <v>382</v>
      </c>
      <c r="J18" s="119">
        <f t="shared" si="9"/>
        <v>69</v>
      </c>
      <c r="K18" s="118">
        <f t="shared" si="10"/>
        <v>0.22044728434504793</v>
      </c>
      <c r="L18" s="77">
        <v>167</v>
      </c>
      <c r="M18" s="77">
        <v>373</v>
      </c>
      <c r="N18" s="119">
        <f t="shared" si="11"/>
        <v>206</v>
      </c>
      <c r="O18" s="118">
        <f t="shared" si="12"/>
        <v>1.2335329341317365</v>
      </c>
      <c r="P18" s="77">
        <v>473</v>
      </c>
      <c r="Q18" s="77">
        <v>511</v>
      </c>
      <c r="R18" s="119">
        <f t="shared" si="2"/>
        <v>38</v>
      </c>
      <c r="S18" s="118">
        <f t="shared" si="3"/>
        <v>8.0338266384778007E-2</v>
      </c>
      <c r="T18" s="77">
        <v>186</v>
      </c>
      <c r="U18" s="77">
        <v>269</v>
      </c>
      <c r="V18" s="119">
        <f t="shared" si="4"/>
        <v>83</v>
      </c>
      <c r="W18" s="118">
        <f t="shared" si="5"/>
        <v>0.44623655913978494</v>
      </c>
      <c r="X18" s="119">
        <f t="shared" si="6"/>
        <v>1865</v>
      </c>
      <c r="Y18" s="119">
        <f t="shared" si="6"/>
        <v>2309</v>
      </c>
      <c r="Z18" s="119">
        <f t="shared" si="7"/>
        <v>444</v>
      </c>
      <c r="AA18" s="120">
        <f t="shared" si="8"/>
        <v>0.23806970509383377</v>
      </c>
    </row>
    <row r="19" spans="1:27" s="10" customFormat="1" ht="15">
      <c r="A19" s="60" t="s">
        <v>12</v>
      </c>
      <c r="B19" s="105" t="s">
        <v>13</v>
      </c>
      <c r="C19" s="130">
        <f>Y19/Y20</f>
        <v>6.1934050914061164E-2</v>
      </c>
      <c r="D19" s="234">
        <v>243</v>
      </c>
      <c r="E19" s="188">
        <v>245</v>
      </c>
      <c r="F19" s="189">
        <f t="shared" si="0"/>
        <v>2</v>
      </c>
      <c r="G19" s="190">
        <f t="shared" si="1"/>
        <v>8.23045267489712E-3</v>
      </c>
      <c r="H19" s="234">
        <v>104</v>
      </c>
      <c r="I19" s="188">
        <v>84</v>
      </c>
      <c r="J19" s="191">
        <f t="shared" si="9"/>
        <v>-20</v>
      </c>
      <c r="K19" s="190">
        <f t="shared" si="10"/>
        <v>-0.19230769230769232</v>
      </c>
      <c r="L19" s="234">
        <v>16</v>
      </c>
      <c r="M19" s="188">
        <v>14</v>
      </c>
      <c r="N19" s="191">
        <f t="shared" si="11"/>
        <v>-2</v>
      </c>
      <c r="O19" s="190">
        <f t="shared" si="12"/>
        <v>-0.125</v>
      </c>
      <c r="P19" s="234">
        <v>212</v>
      </c>
      <c r="Q19" s="188">
        <v>215</v>
      </c>
      <c r="R19" s="191">
        <f t="shared" si="2"/>
        <v>3</v>
      </c>
      <c r="S19" s="190">
        <f t="shared" si="3"/>
        <v>1.4150943396226415E-2</v>
      </c>
      <c r="T19" s="234">
        <v>154</v>
      </c>
      <c r="U19" s="188">
        <v>167</v>
      </c>
      <c r="V19" s="119">
        <f t="shared" si="4"/>
        <v>13</v>
      </c>
      <c r="W19" s="118">
        <f t="shared" si="5"/>
        <v>8.4415584415584416E-2</v>
      </c>
      <c r="X19" s="119">
        <f t="shared" si="6"/>
        <v>729</v>
      </c>
      <c r="Y19" s="119">
        <f t="shared" si="6"/>
        <v>725</v>
      </c>
      <c r="Z19" s="119">
        <f t="shared" si="7"/>
        <v>-4</v>
      </c>
      <c r="AA19" s="120">
        <f t="shared" si="8"/>
        <v>-5.4869684499314125E-3</v>
      </c>
    </row>
    <row r="20" spans="1:27" s="10" customFormat="1" ht="13.5" thickBot="1">
      <c r="A20" s="62"/>
      <c r="B20" s="63" t="s">
        <v>14</v>
      </c>
      <c r="C20" s="64">
        <f>Y20/Y20</f>
        <v>1</v>
      </c>
      <c r="D20" s="111">
        <f>SUM(D7:D19)</f>
        <v>2626</v>
      </c>
      <c r="E20" s="111">
        <f>SUM(E7:E19)</f>
        <v>2809</v>
      </c>
      <c r="F20" s="112">
        <f t="shared" si="0"/>
        <v>183</v>
      </c>
      <c r="G20" s="113">
        <f t="shared" si="1"/>
        <v>6.9687738004569691E-2</v>
      </c>
      <c r="H20" s="111">
        <f>SUM(H7:H19)</f>
        <v>1372</v>
      </c>
      <c r="I20" s="111">
        <f>SUM(I7:I19)</f>
        <v>1871</v>
      </c>
      <c r="J20" s="112">
        <f>I20-H20</f>
        <v>499</v>
      </c>
      <c r="K20" s="114">
        <f>J20/H20</f>
        <v>0.36370262390670555</v>
      </c>
      <c r="L20" s="111">
        <f>SUM(L7:L19)</f>
        <v>1396</v>
      </c>
      <c r="M20" s="111">
        <f>SUM(M7:M19)</f>
        <v>3301</v>
      </c>
      <c r="N20" s="112">
        <f t="shared" si="11"/>
        <v>1905</v>
      </c>
      <c r="O20" s="114">
        <f>N20/L20</f>
        <v>1.3646131805157593</v>
      </c>
      <c r="P20" s="111">
        <f>SUM(P7:P19)</f>
        <v>2017</v>
      </c>
      <c r="Q20" s="111">
        <f>SUM(Q7:Q19)</f>
        <v>2179</v>
      </c>
      <c r="R20" s="112">
        <f>Q20-P20</f>
        <v>162</v>
      </c>
      <c r="S20" s="114">
        <f>R20/P20</f>
        <v>8.0317302925136336E-2</v>
      </c>
      <c r="T20" s="111">
        <f>SUM(T7:T19)</f>
        <v>1139</v>
      </c>
      <c r="U20" s="111">
        <f>SUM(U7:U19)</f>
        <v>1546</v>
      </c>
      <c r="V20" s="112">
        <f>U20-T20</f>
        <v>407</v>
      </c>
      <c r="W20" s="114">
        <f>V20/T20</f>
        <v>0.35733099209833186</v>
      </c>
      <c r="X20" s="115">
        <f>D20+H20+L20+P20+T20</f>
        <v>8550</v>
      </c>
      <c r="Y20" s="115">
        <f t="shared" si="6"/>
        <v>11706</v>
      </c>
      <c r="Z20" s="115">
        <f>Y20-X20</f>
        <v>3156</v>
      </c>
      <c r="AA20" s="116">
        <f>Z20/X20</f>
        <v>0.36912280701754385</v>
      </c>
    </row>
    <row r="21" spans="1:27">
      <c r="A21" s="227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0"/>
  <sheetViews>
    <sheetView workbookViewId="0">
      <selection activeCell="J28" sqref="J28"/>
    </sheetView>
  </sheetViews>
  <sheetFormatPr defaultRowHeight="15"/>
  <cols>
    <col min="1" max="1" width="2.42578125" customWidth="1"/>
    <col min="2" max="2" width="32.42578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6.7109375" customWidth="1"/>
    <col min="9" max="9" width="6.85546875" customWidth="1"/>
    <col min="10" max="10" width="7" customWidth="1"/>
    <col min="11" max="11" width="7.140625" customWidth="1"/>
    <col min="12" max="12" width="6.85546875" customWidth="1"/>
    <col min="13" max="13" width="7.140625" customWidth="1"/>
    <col min="14" max="14" width="8" customWidth="1"/>
  </cols>
  <sheetData>
    <row r="3" spans="2:30" s="34" customFormat="1" ht="12.75">
      <c r="B3" s="33" t="s">
        <v>100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159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100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 ht="13.5" thickBot="1"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8"/>
    </row>
    <row r="7" spans="2:30" s="8" customFormat="1">
      <c r="B7" s="67"/>
      <c r="C7" s="228" t="s">
        <v>65</v>
      </c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9"/>
      <c r="AD7" s="8" t="s">
        <v>43</v>
      </c>
    </row>
    <row r="8" spans="2:30" s="8" customFormat="1">
      <c r="B8" s="68" t="s">
        <v>66</v>
      </c>
      <c r="C8" s="230" t="s">
        <v>53</v>
      </c>
      <c r="D8" s="230"/>
      <c r="E8" s="230" t="s">
        <v>54</v>
      </c>
      <c r="F8" s="230"/>
      <c r="G8" s="230" t="s">
        <v>55</v>
      </c>
      <c r="H8" s="230"/>
      <c r="I8" s="230" t="s">
        <v>56</v>
      </c>
      <c r="J8" s="230"/>
      <c r="K8" s="230" t="s">
        <v>57</v>
      </c>
      <c r="L8" s="230"/>
      <c r="M8" s="230" t="s">
        <v>19</v>
      </c>
      <c r="N8" s="231"/>
      <c r="AD8" s="8" t="s">
        <v>35</v>
      </c>
    </row>
    <row r="9" spans="2:30" s="8" customFormat="1">
      <c r="B9" s="69"/>
      <c r="C9" s="66" t="s">
        <v>34</v>
      </c>
      <c r="D9" s="66" t="s">
        <v>23</v>
      </c>
      <c r="E9" s="66" t="s">
        <v>34</v>
      </c>
      <c r="F9" s="66" t="s">
        <v>23</v>
      </c>
      <c r="G9" s="66" t="s">
        <v>34</v>
      </c>
      <c r="H9" s="66" t="s">
        <v>23</v>
      </c>
      <c r="I9" s="66" t="s">
        <v>34</v>
      </c>
      <c r="J9" s="66" t="s">
        <v>23</v>
      </c>
      <c r="K9" s="66" t="s">
        <v>34</v>
      </c>
      <c r="L9" s="66" t="s">
        <v>23</v>
      </c>
      <c r="M9" s="66" t="s">
        <v>34</v>
      </c>
      <c r="N9" s="70" t="s">
        <v>23</v>
      </c>
      <c r="AD9" s="28" t="s">
        <v>38</v>
      </c>
    </row>
    <row r="10" spans="2:30" s="8" customFormat="1">
      <c r="B10" s="239" t="s">
        <v>158</v>
      </c>
      <c r="C10" s="65">
        <v>0</v>
      </c>
      <c r="D10" s="50">
        <f>C10/C19</f>
        <v>0</v>
      </c>
      <c r="E10" s="65">
        <v>0</v>
      </c>
      <c r="F10" s="50">
        <f>E10/E19</f>
        <v>0</v>
      </c>
      <c r="G10" s="65">
        <v>0</v>
      </c>
      <c r="H10" s="50">
        <f>G10/G19</f>
        <v>0</v>
      </c>
      <c r="I10" s="65">
        <v>5</v>
      </c>
      <c r="J10" s="50">
        <f>I10/I19</f>
        <v>2.294630564479119E-3</v>
      </c>
      <c r="K10" s="65">
        <v>0</v>
      </c>
      <c r="L10" s="50">
        <f>K10/K19</f>
        <v>0</v>
      </c>
      <c r="M10" s="51">
        <f t="shared" ref="M10:M18" si="0">C10+E10+G10+I10+K10</f>
        <v>5</v>
      </c>
      <c r="N10" s="45">
        <f>M10/M18</f>
        <v>5.7471264367816091E-2</v>
      </c>
      <c r="AD10" s="28"/>
    </row>
    <row r="11" spans="2:30" s="8" customFormat="1">
      <c r="B11" s="240" t="s">
        <v>58</v>
      </c>
      <c r="C11" s="235">
        <v>143</v>
      </c>
      <c r="D11" s="50">
        <f>C11/C19</f>
        <v>5.0907796368814526E-2</v>
      </c>
      <c r="E11" s="235">
        <v>151</v>
      </c>
      <c r="F11" s="50">
        <f>E11/E19</f>
        <v>8.0705505077498657E-2</v>
      </c>
      <c r="G11" s="235">
        <v>312</v>
      </c>
      <c r="H11" s="50">
        <f>G11/G19</f>
        <v>9.4516813086943346E-2</v>
      </c>
      <c r="I11" s="235">
        <v>155</v>
      </c>
      <c r="J11" s="50">
        <f>I11/I19</f>
        <v>7.1133547498852687E-2</v>
      </c>
      <c r="K11" s="235">
        <v>137</v>
      </c>
      <c r="L11" s="50">
        <f>K11/K19</f>
        <v>8.8615782664941786E-2</v>
      </c>
      <c r="M11" s="51">
        <f t="shared" si="0"/>
        <v>898</v>
      </c>
      <c r="N11" s="45">
        <f>M11/M19</f>
        <v>7.6712796856313006E-2</v>
      </c>
      <c r="AD11" s="8" t="s">
        <v>39</v>
      </c>
    </row>
    <row r="12" spans="2:30" s="8" customFormat="1">
      <c r="B12" s="240" t="s">
        <v>59</v>
      </c>
      <c r="C12" s="235">
        <v>30</v>
      </c>
      <c r="D12" s="50">
        <f>C12/C19</f>
        <v>1.067995728017088E-2</v>
      </c>
      <c r="E12" s="235">
        <v>5</v>
      </c>
      <c r="F12" s="50">
        <f>E12/E19</f>
        <v>2.6723677177979692E-3</v>
      </c>
      <c r="G12" s="235">
        <v>3</v>
      </c>
      <c r="H12" s="50">
        <f>G12/G19</f>
        <v>9.0881551045137842E-4</v>
      </c>
      <c r="I12" s="235">
        <v>16</v>
      </c>
      <c r="J12" s="50">
        <f>I12/I19</f>
        <v>7.3428178063331805E-3</v>
      </c>
      <c r="K12" s="235">
        <v>8</v>
      </c>
      <c r="L12" s="50">
        <f>K12/K19</f>
        <v>5.1746442432082798E-3</v>
      </c>
      <c r="M12" s="51">
        <f t="shared" si="0"/>
        <v>62</v>
      </c>
      <c r="N12" s="45">
        <f>M12/M19</f>
        <v>5.2964291816162655E-3</v>
      </c>
    </row>
    <row r="13" spans="2:30" s="8" customFormat="1">
      <c r="B13" s="240" t="s">
        <v>60</v>
      </c>
      <c r="C13" s="235">
        <v>2306</v>
      </c>
      <c r="D13" s="50">
        <f>C13/C19</f>
        <v>0.82093271626913489</v>
      </c>
      <c r="E13" s="235">
        <v>1323</v>
      </c>
      <c r="F13" s="50">
        <f>E13/E19</f>
        <v>0.70710849812934262</v>
      </c>
      <c r="G13" s="235">
        <v>1465</v>
      </c>
      <c r="H13" s="50">
        <f>G13/G19</f>
        <v>0.44380490760375646</v>
      </c>
      <c r="I13" s="235">
        <v>1596</v>
      </c>
      <c r="J13" s="50">
        <f>I13/I19</f>
        <v>0.73244607618173474</v>
      </c>
      <c r="K13" s="235">
        <v>761</v>
      </c>
      <c r="L13" s="50">
        <f>K13/K19</f>
        <v>0.49223803363518759</v>
      </c>
      <c r="M13" s="51">
        <f t="shared" si="0"/>
        <v>7451</v>
      </c>
      <c r="N13" s="45">
        <f>M13/M19</f>
        <v>0.63651119084230312</v>
      </c>
      <c r="AD13" s="8" t="s">
        <v>40</v>
      </c>
    </row>
    <row r="14" spans="2:30" s="8" customFormat="1">
      <c r="B14" s="240" t="s">
        <v>61</v>
      </c>
      <c r="C14" s="235">
        <v>195</v>
      </c>
      <c r="D14" s="50">
        <f>C14/C19</f>
        <v>6.9419722321110711E-2</v>
      </c>
      <c r="E14" s="235">
        <v>340</v>
      </c>
      <c r="F14" s="50">
        <f>E14/E19</f>
        <v>0.1817210048102619</v>
      </c>
      <c r="G14" s="235">
        <v>1430</v>
      </c>
      <c r="H14" s="50">
        <f>G14/G19</f>
        <v>0.43320205998182371</v>
      </c>
      <c r="I14" s="235">
        <v>276</v>
      </c>
      <c r="J14" s="50">
        <f>I14/I19</f>
        <v>0.12666360715924735</v>
      </c>
      <c r="K14" s="235">
        <v>377</v>
      </c>
      <c r="L14" s="50">
        <f>K14/K19</f>
        <v>0.24385510996119017</v>
      </c>
      <c r="M14" s="51">
        <f t="shared" si="0"/>
        <v>2618</v>
      </c>
      <c r="N14" s="45">
        <f>M14/M19</f>
        <v>0.22364599350760295</v>
      </c>
      <c r="AD14" s="8" t="s">
        <v>41</v>
      </c>
    </row>
    <row r="15" spans="2:30" s="8" customFormat="1">
      <c r="B15" s="240" t="s">
        <v>62</v>
      </c>
      <c r="C15" s="235">
        <v>41</v>
      </c>
      <c r="D15" s="50">
        <f>C15/C19</f>
        <v>1.4595941616233536E-2</v>
      </c>
      <c r="E15" s="235">
        <v>8</v>
      </c>
      <c r="F15" s="50">
        <f>E15/E19</f>
        <v>4.27578834847675E-3</v>
      </c>
      <c r="G15" s="235">
        <v>1</v>
      </c>
      <c r="H15" s="50">
        <f>G15/G19</f>
        <v>3.0293850348379279E-4</v>
      </c>
      <c r="I15" s="235">
        <v>82</v>
      </c>
      <c r="J15" s="50">
        <f>I15/I19</f>
        <v>3.763194125745755E-2</v>
      </c>
      <c r="K15" s="235">
        <v>134</v>
      </c>
      <c r="L15" s="50">
        <f>K15/K19</f>
        <v>8.6675291073738683E-2</v>
      </c>
      <c r="M15" s="51">
        <f t="shared" si="0"/>
        <v>266</v>
      </c>
      <c r="N15" s="45">
        <f>M15/M19</f>
        <v>2.2723389714676235E-2</v>
      </c>
    </row>
    <row r="16" spans="2:30">
      <c r="B16" s="241" t="s">
        <v>144</v>
      </c>
      <c r="C16" s="235">
        <v>1</v>
      </c>
      <c r="D16" s="50">
        <f>C16/C19</f>
        <v>3.55998576005696E-4</v>
      </c>
      <c r="E16" s="235">
        <v>1</v>
      </c>
      <c r="F16" s="50">
        <f>E16/E19</f>
        <v>5.3447354355959376E-4</v>
      </c>
      <c r="G16" s="235">
        <v>3</v>
      </c>
      <c r="H16" s="50">
        <f>G16/G19</f>
        <v>9.0881551045137842E-4</v>
      </c>
      <c r="I16" s="235"/>
      <c r="J16" s="50">
        <f>I16/I19</f>
        <v>0</v>
      </c>
      <c r="K16" s="235">
        <v>4</v>
      </c>
      <c r="L16" s="50">
        <f>K16/K19</f>
        <v>2.5873221216041399E-3</v>
      </c>
      <c r="M16" s="51">
        <f t="shared" si="0"/>
        <v>9</v>
      </c>
      <c r="N16" s="45">
        <f>M16/M19</f>
        <v>7.6883649410558691E-4</v>
      </c>
    </row>
    <row r="17" spans="2:30" s="8" customFormat="1">
      <c r="B17" s="240" t="s">
        <v>63</v>
      </c>
      <c r="C17" s="235">
        <v>81</v>
      </c>
      <c r="D17" s="50">
        <f>C17/C19</f>
        <v>2.8835884656461374E-2</v>
      </c>
      <c r="E17" s="235">
        <v>29</v>
      </c>
      <c r="F17" s="50">
        <f>E17/E19</f>
        <v>1.5499732763228221E-2</v>
      </c>
      <c r="G17" s="235">
        <v>43</v>
      </c>
      <c r="H17" s="50">
        <f>G17/G19</f>
        <v>1.302635564980309E-2</v>
      </c>
      <c r="I17" s="235">
        <v>38</v>
      </c>
      <c r="J17" s="50">
        <f>I17/I19</f>
        <v>1.7439192290041303E-2</v>
      </c>
      <c r="K17" s="235">
        <v>119</v>
      </c>
      <c r="L17" s="50">
        <f>K17/K19</f>
        <v>7.6972833117723155E-2</v>
      </c>
      <c r="M17" s="51">
        <f t="shared" si="0"/>
        <v>310</v>
      </c>
      <c r="N17" s="45">
        <f>M17/M19</f>
        <v>2.6482145908081327E-2</v>
      </c>
    </row>
    <row r="18" spans="2:30" s="8" customFormat="1">
      <c r="B18" s="240" t="s">
        <v>64</v>
      </c>
      <c r="C18" s="235">
        <v>12</v>
      </c>
      <c r="D18" s="50">
        <f>C18/C19</f>
        <v>4.271982912068352E-3</v>
      </c>
      <c r="E18" s="235">
        <v>14</v>
      </c>
      <c r="F18" s="50">
        <f>E18/E19</f>
        <v>7.4826296098343134E-3</v>
      </c>
      <c r="G18" s="235">
        <v>44</v>
      </c>
      <c r="H18" s="50">
        <f>G18/G19</f>
        <v>1.3329294153286883E-2</v>
      </c>
      <c r="I18" s="235">
        <v>11</v>
      </c>
      <c r="J18" s="50">
        <f>I18/I19</f>
        <v>5.0481872418540611E-3</v>
      </c>
      <c r="K18" s="235">
        <v>6</v>
      </c>
      <c r="L18" s="50">
        <f>K18/K19</f>
        <v>3.8809831824062097E-3</v>
      </c>
      <c r="M18" s="51">
        <f t="shared" si="0"/>
        <v>87</v>
      </c>
      <c r="N18" s="45">
        <f>M18/M19</f>
        <v>7.43208610968734E-3</v>
      </c>
      <c r="AD18" s="8" t="s">
        <v>42</v>
      </c>
    </row>
    <row r="19" spans="2:30" s="40" customFormat="1" ht="15.75" thickBot="1">
      <c r="B19" s="71" t="s">
        <v>14</v>
      </c>
      <c r="C19" s="72">
        <f>SUM(C10:C18)</f>
        <v>2809</v>
      </c>
      <c r="D19" s="73">
        <f>C19/C19</f>
        <v>1</v>
      </c>
      <c r="E19" s="72">
        <f>SUM(E10:E18)</f>
        <v>1871</v>
      </c>
      <c r="F19" s="73">
        <f>E19/E19</f>
        <v>1</v>
      </c>
      <c r="G19" s="72">
        <f>SUM(G10:G18)</f>
        <v>3301</v>
      </c>
      <c r="H19" s="73">
        <f>G19/G19</f>
        <v>1</v>
      </c>
      <c r="I19" s="72">
        <f>SUM(I10:I18)</f>
        <v>2179</v>
      </c>
      <c r="J19" s="73">
        <f>I19/I19</f>
        <v>1</v>
      </c>
      <c r="K19" s="72">
        <f>SUM(K10:K18)</f>
        <v>1546</v>
      </c>
      <c r="L19" s="73">
        <f>K19/K19</f>
        <v>1</v>
      </c>
      <c r="M19" s="72">
        <f>SUM(M10:M18)</f>
        <v>11706</v>
      </c>
      <c r="N19" s="74">
        <f>M19/M19</f>
        <v>1</v>
      </c>
    </row>
    <row r="20" spans="2:30" ht="23.25" customHeight="1">
      <c r="B20" s="65"/>
    </row>
  </sheetData>
  <mergeCells count="7">
    <mergeCell ref="C7:N7"/>
    <mergeCell ref="C8:D8"/>
    <mergeCell ref="E8:F8"/>
    <mergeCell ref="M8:N8"/>
    <mergeCell ref="G8:H8"/>
    <mergeCell ref="I8:J8"/>
    <mergeCell ref="K8:L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6"/>
  <sheetViews>
    <sheetView tabSelected="1" workbookViewId="0">
      <selection activeCell="S22" sqref="S22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6.57031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2.75">
      <c r="B2" s="150" t="s">
        <v>101</v>
      </c>
      <c r="C2" s="178"/>
      <c r="D2" s="178"/>
      <c r="E2" s="178"/>
      <c r="F2" s="178"/>
      <c r="G2" s="179"/>
      <c r="H2" s="179"/>
      <c r="I2" s="178"/>
      <c r="J2" s="178"/>
      <c r="K2" s="178"/>
      <c r="L2" s="178"/>
      <c r="M2" s="178"/>
      <c r="N2" s="180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181" t="s">
        <v>160</v>
      </c>
      <c r="C3" s="176"/>
      <c r="D3" s="176"/>
      <c r="E3" s="176"/>
      <c r="F3" s="176"/>
      <c r="G3" s="177"/>
      <c r="H3" s="177"/>
      <c r="I3" s="176"/>
      <c r="J3" s="176"/>
      <c r="K3" s="176"/>
      <c r="L3" s="176"/>
      <c r="M3" s="176"/>
      <c r="N3" s="182"/>
      <c r="Y3" s="37"/>
      <c r="Z3" s="37"/>
      <c r="AA3" s="37"/>
      <c r="AB3" s="37"/>
      <c r="AC3" s="37"/>
    </row>
    <row r="4" spans="1:29">
      <c r="B4" s="53"/>
      <c r="C4" s="232" t="s">
        <v>53</v>
      </c>
      <c r="D4" s="232"/>
      <c r="E4" s="232" t="s">
        <v>54</v>
      </c>
      <c r="F4" s="232"/>
      <c r="G4" s="232" t="s">
        <v>55</v>
      </c>
      <c r="H4" s="232"/>
      <c r="I4" s="232" t="s">
        <v>56</v>
      </c>
      <c r="J4" s="232"/>
      <c r="K4" s="232" t="s">
        <v>57</v>
      </c>
      <c r="L4" s="232"/>
      <c r="M4" s="232" t="s">
        <v>19</v>
      </c>
      <c r="N4" s="233"/>
    </row>
    <row r="5" spans="1:29">
      <c r="B5" s="53"/>
      <c r="C5" s="170" t="s">
        <v>67</v>
      </c>
      <c r="D5" s="170" t="s">
        <v>23</v>
      </c>
      <c r="E5" s="170" t="s">
        <v>67</v>
      </c>
      <c r="F5" s="170" t="s">
        <v>23</v>
      </c>
      <c r="G5" s="170" t="s">
        <v>67</v>
      </c>
      <c r="H5" s="170" t="s">
        <v>23</v>
      </c>
      <c r="I5" s="170" t="s">
        <v>67</v>
      </c>
      <c r="J5" s="170" t="s">
        <v>23</v>
      </c>
      <c r="K5" s="170" t="s">
        <v>67</v>
      </c>
      <c r="L5" s="170" t="s">
        <v>23</v>
      </c>
      <c r="M5" s="170" t="s">
        <v>67</v>
      </c>
      <c r="N5" s="171" t="s">
        <v>23</v>
      </c>
    </row>
    <row r="6" spans="1:29">
      <c r="A6" s="42"/>
      <c r="B6" s="129" t="s">
        <v>137</v>
      </c>
      <c r="C6" s="77">
        <v>2</v>
      </c>
      <c r="D6" s="46">
        <f>C6/$C$47</f>
        <v>1.0256410256410256E-2</v>
      </c>
      <c r="E6" s="77"/>
      <c r="F6" s="46"/>
      <c r="G6" s="77"/>
      <c r="H6" s="46"/>
      <c r="I6" s="77">
        <v>1</v>
      </c>
      <c r="J6" s="46">
        <f>I6/$I$47</f>
        <v>3.6231884057971015E-3</v>
      </c>
      <c r="K6" s="77"/>
      <c r="L6" s="46"/>
      <c r="M6" s="52">
        <f>SUM(C6,E6,G6,I6,K6)</f>
        <v>3</v>
      </c>
      <c r="N6" s="54">
        <f t="shared" ref="N6:N46" si="0">M6/$M$47</f>
        <v>1.1459129106187931E-3</v>
      </c>
      <c r="O6" s="13"/>
      <c r="P6" s="42"/>
    </row>
    <row r="7" spans="1:29">
      <c r="A7" s="42"/>
      <c r="B7" s="129" t="s">
        <v>138</v>
      </c>
      <c r="C7" s="77"/>
      <c r="D7" s="46"/>
      <c r="E7" s="77"/>
      <c r="F7" s="46"/>
      <c r="G7" s="77">
        <v>1</v>
      </c>
      <c r="H7" s="46">
        <f>G7/G47</f>
        <v>6.993006993006993E-4</v>
      </c>
      <c r="I7" s="77">
        <v>1</v>
      </c>
      <c r="J7" s="46">
        <f t="shared" ref="J7:J8" si="1">I7/$I$47</f>
        <v>3.6231884057971015E-3</v>
      </c>
      <c r="K7" s="77"/>
      <c r="L7" s="46"/>
      <c r="M7" s="52">
        <f t="shared" ref="M7:M46" si="2">SUM(C7,E7,G7,I7,K7)</f>
        <v>2</v>
      </c>
      <c r="N7" s="54">
        <f t="shared" si="0"/>
        <v>7.6394194041252863E-4</v>
      </c>
      <c r="O7" s="13"/>
      <c r="P7" s="42"/>
    </row>
    <row r="8" spans="1:29">
      <c r="A8" s="42"/>
      <c r="B8" s="129" t="s">
        <v>161</v>
      </c>
      <c r="C8" s="77"/>
      <c r="D8" s="46"/>
      <c r="E8" s="77"/>
      <c r="F8" s="46"/>
      <c r="G8" s="77"/>
      <c r="H8" s="46"/>
      <c r="I8" s="77">
        <v>1</v>
      </c>
      <c r="J8" s="46">
        <f t="shared" si="1"/>
        <v>3.6231884057971015E-3</v>
      </c>
      <c r="K8" s="77"/>
      <c r="L8" s="46"/>
      <c r="M8" s="52">
        <f t="shared" si="2"/>
        <v>1</v>
      </c>
      <c r="N8" s="54">
        <f t="shared" si="0"/>
        <v>3.8197097020626432E-4</v>
      </c>
      <c r="O8" s="13"/>
      <c r="P8" s="42"/>
    </row>
    <row r="9" spans="1:29">
      <c r="A9" s="42"/>
      <c r="B9" s="129" t="s">
        <v>148</v>
      </c>
      <c r="C9" s="77">
        <v>1</v>
      </c>
      <c r="D9" s="46">
        <f t="shared" ref="D9:D10" si="3">C9/$C$47</f>
        <v>5.1282051282051282E-3</v>
      </c>
      <c r="E9" s="77">
        <v>1</v>
      </c>
      <c r="F9" s="46">
        <f>E9/E47</f>
        <v>2.9411764705882353E-3</v>
      </c>
      <c r="G9" s="77">
        <v>1</v>
      </c>
      <c r="H9" s="46">
        <f>G9/G47</f>
        <v>6.993006993006993E-4</v>
      </c>
      <c r="I9" s="77"/>
      <c r="J9" s="46"/>
      <c r="K9" s="77"/>
      <c r="L9" s="46"/>
      <c r="M9" s="52">
        <f t="shared" si="2"/>
        <v>3</v>
      </c>
      <c r="N9" s="54">
        <f t="shared" si="0"/>
        <v>1.1459129106187931E-3</v>
      </c>
      <c r="O9" s="13"/>
      <c r="P9" s="42"/>
    </row>
    <row r="10" spans="1:29">
      <c r="A10" s="42"/>
      <c r="B10" s="129" t="s">
        <v>111</v>
      </c>
      <c r="C10" s="77">
        <v>46</v>
      </c>
      <c r="D10" s="46">
        <f t="shared" si="3"/>
        <v>0.23589743589743589</v>
      </c>
      <c r="E10" s="77">
        <v>139</v>
      </c>
      <c r="F10" s="46">
        <f>E10/E47</f>
        <v>0.4088235294117647</v>
      </c>
      <c r="G10" s="77">
        <v>861</v>
      </c>
      <c r="H10" s="46">
        <f>G10/G47</f>
        <v>0.60209790209790215</v>
      </c>
      <c r="I10" s="77">
        <v>49</v>
      </c>
      <c r="J10" s="46">
        <f t="shared" ref="J9:J13" si="4">I10/$I$47</f>
        <v>0.17753623188405798</v>
      </c>
      <c r="K10" s="77">
        <v>122</v>
      </c>
      <c r="L10" s="46">
        <f t="shared" ref="L9:L46" si="5">K10/$K$47</f>
        <v>0.32360742705570295</v>
      </c>
      <c r="M10" s="52">
        <f t="shared" si="2"/>
        <v>1217</v>
      </c>
      <c r="N10" s="54">
        <f t="shared" si="0"/>
        <v>0.46485867074102366</v>
      </c>
      <c r="O10" s="13"/>
      <c r="P10" s="42"/>
    </row>
    <row r="11" spans="1:29">
      <c r="A11" s="42"/>
      <c r="B11" s="129" t="s">
        <v>139</v>
      </c>
      <c r="C11" s="77"/>
      <c r="D11" s="46"/>
      <c r="E11" s="77"/>
      <c r="F11" s="46"/>
      <c r="G11" s="77"/>
      <c r="H11" s="46"/>
      <c r="I11" s="77">
        <v>1</v>
      </c>
      <c r="J11" s="46">
        <f t="shared" si="4"/>
        <v>3.6231884057971015E-3</v>
      </c>
      <c r="K11" s="77"/>
      <c r="L11" s="46"/>
      <c r="M11" s="52">
        <f t="shared" si="2"/>
        <v>1</v>
      </c>
      <c r="N11" s="54">
        <f t="shared" si="0"/>
        <v>3.8197097020626432E-4</v>
      </c>
      <c r="O11" s="13"/>
      <c r="P11" s="42"/>
    </row>
    <row r="12" spans="1:29">
      <c r="A12" s="42"/>
      <c r="B12" s="129" t="s">
        <v>162</v>
      </c>
      <c r="C12" s="77"/>
      <c r="D12" s="46"/>
      <c r="E12" s="77"/>
      <c r="F12" s="46"/>
      <c r="G12" s="77"/>
      <c r="H12" s="46"/>
      <c r="I12" s="77"/>
      <c r="J12" s="46"/>
      <c r="K12" s="77">
        <v>2</v>
      </c>
      <c r="L12" s="46">
        <f t="shared" si="5"/>
        <v>5.3050397877984082E-3</v>
      </c>
      <c r="M12" s="52">
        <f t="shared" si="2"/>
        <v>2</v>
      </c>
      <c r="N12" s="54">
        <f t="shared" si="0"/>
        <v>7.6394194041252863E-4</v>
      </c>
      <c r="O12" s="13"/>
      <c r="P12" s="42"/>
    </row>
    <row r="13" spans="1:29">
      <c r="A13" s="42"/>
      <c r="B13" s="129" t="s">
        <v>112</v>
      </c>
      <c r="C13" s="77">
        <v>2</v>
      </c>
      <c r="D13" s="46">
        <f t="shared" ref="D13:D46" si="6">C13/$C$47</f>
        <v>1.0256410256410256E-2</v>
      </c>
      <c r="E13" s="77">
        <v>5</v>
      </c>
      <c r="F13" s="46">
        <f>E13/E47</f>
        <v>1.4705882352941176E-2</v>
      </c>
      <c r="G13" s="77">
        <v>20</v>
      </c>
      <c r="H13" s="46">
        <f>G13/G47</f>
        <v>1.3986013986013986E-2</v>
      </c>
      <c r="I13" s="77">
        <v>7</v>
      </c>
      <c r="J13" s="46">
        <f t="shared" si="4"/>
        <v>2.5362318840579712E-2</v>
      </c>
      <c r="K13" s="77">
        <v>5</v>
      </c>
      <c r="L13" s="46">
        <f t="shared" si="5"/>
        <v>1.3262599469496022E-2</v>
      </c>
      <c r="M13" s="52">
        <f t="shared" si="2"/>
        <v>39</v>
      </c>
      <c r="N13" s="54">
        <f t="shared" si="0"/>
        <v>1.4896867838044309E-2</v>
      </c>
      <c r="O13" s="13"/>
      <c r="P13" s="42"/>
    </row>
    <row r="14" spans="1:29">
      <c r="A14" s="42"/>
      <c r="B14" s="129" t="s">
        <v>113</v>
      </c>
      <c r="C14" s="77">
        <v>1</v>
      </c>
      <c r="D14" s="46">
        <f t="shared" si="6"/>
        <v>5.1282051282051282E-3</v>
      </c>
      <c r="E14" s="77">
        <v>1</v>
      </c>
      <c r="F14" s="46">
        <f>E14/E47</f>
        <v>2.9411764705882353E-3</v>
      </c>
      <c r="G14" s="77">
        <v>5</v>
      </c>
      <c r="H14" s="46">
        <f>G14/G47</f>
        <v>3.4965034965034965E-3</v>
      </c>
      <c r="I14" s="77">
        <v>1</v>
      </c>
      <c r="J14" s="46">
        <f t="shared" ref="J14:J16" si="7">I14/$I$47</f>
        <v>3.6231884057971015E-3</v>
      </c>
      <c r="K14" s="77">
        <v>3</v>
      </c>
      <c r="L14" s="46">
        <f t="shared" si="5"/>
        <v>7.9575596816976128E-3</v>
      </c>
      <c r="M14" s="52">
        <f t="shared" si="2"/>
        <v>11</v>
      </c>
      <c r="N14" s="54">
        <f t="shared" si="0"/>
        <v>4.2016806722689074E-3</v>
      </c>
      <c r="O14" s="13"/>
      <c r="P14" s="42"/>
    </row>
    <row r="15" spans="1:29">
      <c r="A15" s="42"/>
      <c r="B15" s="129" t="s">
        <v>114</v>
      </c>
      <c r="C15" s="77">
        <v>1</v>
      </c>
      <c r="D15" s="46">
        <f t="shared" si="6"/>
        <v>5.1282051282051282E-3</v>
      </c>
      <c r="E15" s="77"/>
      <c r="F15" s="46"/>
      <c r="G15" s="77"/>
      <c r="H15" s="46"/>
      <c r="I15" s="77"/>
      <c r="J15" s="46"/>
      <c r="K15" s="77"/>
      <c r="L15" s="46"/>
      <c r="M15" s="52">
        <f t="shared" si="2"/>
        <v>1</v>
      </c>
      <c r="N15" s="54">
        <f t="shared" si="0"/>
        <v>3.8197097020626432E-4</v>
      </c>
      <c r="O15" s="13"/>
      <c r="P15" s="42"/>
    </row>
    <row r="16" spans="1:29">
      <c r="A16" s="42"/>
      <c r="B16" s="129" t="s">
        <v>140</v>
      </c>
      <c r="C16" s="77"/>
      <c r="D16" s="46"/>
      <c r="E16" s="77"/>
      <c r="F16" s="46"/>
      <c r="G16" s="77"/>
      <c r="H16" s="46"/>
      <c r="I16" s="77">
        <v>1</v>
      </c>
      <c r="J16" s="46">
        <f t="shared" si="7"/>
        <v>3.6231884057971015E-3</v>
      </c>
      <c r="K16" s="77"/>
      <c r="L16" s="46"/>
      <c r="M16" s="52">
        <f t="shared" si="2"/>
        <v>1</v>
      </c>
      <c r="N16" s="54">
        <f t="shared" si="0"/>
        <v>3.8197097020626432E-4</v>
      </c>
      <c r="O16" s="13"/>
      <c r="P16" s="42"/>
    </row>
    <row r="17" spans="1:16">
      <c r="A17" s="42"/>
      <c r="B17" s="129" t="s">
        <v>130</v>
      </c>
      <c r="C17" s="77">
        <v>2</v>
      </c>
      <c r="D17" s="46">
        <f t="shared" si="6"/>
        <v>1.0256410256410256E-2</v>
      </c>
      <c r="E17" s="77">
        <v>1</v>
      </c>
      <c r="F17" s="46">
        <f>E17/E47</f>
        <v>2.9411764705882353E-3</v>
      </c>
      <c r="G17" s="77">
        <v>2</v>
      </c>
      <c r="H17" s="46">
        <f>G17/G47</f>
        <v>1.3986013986013986E-3</v>
      </c>
      <c r="I17" s="77">
        <v>2</v>
      </c>
      <c r="J17" s="46">
        <f>I17/$I$47</f>
        <v>7.246376811594203E-3</v>
      </c>
      <c r="K17" s="77">
        <v>1</v>
      </c>
      <c r="L17" s="46">
        <f t="shared" si="5"/>
        <v>2.6525198938992041E-3</v>
      </c>
      <c r="M17" s="52">
        <f t="shared" si="2"/>
        <v>8</v>
      </c>
      <c r="N17" s="54">
        <f t="shared" si="0"/>
        <v>3.0557677616501145E-3</v>
      </c>
      <c r="O17" s="13"/>
      <c r="P17" s="42"/>
    </row>
    <row r="18" spans="1:16">
      <c r="A18" s="42"/>
      <c r="B18" s="129" t="s">
        <v>141</v>
      </c>
      <c r="C18" s="77"/>
      <c r="D18" s="46"/>
      <c r="E18" s="77"/>
      <c r="F18" s="46"/>
      <c r="G18" s="77">
        <v>3</v>
      </c>
      <c r="H18" s="46">
        <f>G18/G47</f>
        <v>2.0979020979020979E-3</v>
      </c>
      <c r="I18" s="77"/>
      <c r="J18" s="46"/>
      <c r="K18" s="77">
        <v>2</v>
      </c>
      <c r="L18" s="46">
        <f t="shared" si="5"/>
        <v>5.3050397877984082E-3</v>
      </c>
      <c r="M18" s="52">
        <f t="shared" si="2"/>
        <v>5</v>
      </c>
      <c r="N18" s="54">
        <f t="shared" si="0"/>
        <v>1.9098548510313217E-3</v>
      </c>
      <c r="O18" s="13"/>
      <c r="P18" s="42"/>
    </row>
    <row r="19" spans="1:16">
      <c r="A19" s="42"/>
      <c r="B19" s="129" t="s">
        <v>115</v>
      </c>
      <c r="C19" s="77">
        <v>2</v>
      </c>
      <c r="D19" s="46">
        <f t="shared" si="6"/>
        <v>1.0256410256410256E-2</v>
      </c>
      <c r="E19" s="77"/>
      <c r="F19" s="46"/>
      <c r="G19" s="77"/>
      <c r="H19" s="46"/>
      <c r="I19" s="77">
        <v>3</v>
      </c>
      <c r="J19" s="46">
        <f>I19/$I$47</f>
        <v>1.0869565217391304E-2</v>
      </c>
      <c r="K19" s="77">
        <v>1</v>
      </c>
      <c r="L19" s="46">
        <f t="shared" si="5"/>
        <v>2.6525198938992041E-3</v>
      </c>
      <c r="M19" s="52">
        <f t="shared" si="2"/>
        <v>6</v>
      </c>
      <c r="N19" s="54">
        <f t="shared" si="0"/>
        <v>2.2918258212375861E-3</v>
      </c>
      <c r="O19" s="13"/>
      <c r="P19" s="42"/>
    </row>
    <row r="20" spans="1:16">
      <c r="A20" s="42"/>
      <c r="B20" s="129" t="s">
        <v>116</v>
      </c>
      <c r="C20" s="77">
        <v>7</v>
      </c>
      <c r="D20" s="46">
        <f t="shared" si="6"/>
        <v>3.5897435897435895E-2</v>
      </c>
      <c r="E20" s="77">
        <v>18</v>
      </c>
      <c r="F20" s="46">
        <f>E20/$C$47</f>
        <v>9.2307692307692313E-2</v>
      </c>
      <c r="G20" s="77">
        <v>33</v>
      </c>
      <c r="H20" s="46">
        <f>G20/G47</f>
        <v>2.3076923076923078E-2</v>
      </c>
      <c r="I20" s="77">
        <v>2</v>
      </c>
      <c r="J20" s="46">
        <f>I20/$I$47</f>
        <v>7.246376811594203E-3</v>
      </c>
      <c r="K20" s="77">
        <v>4</v>
      </c>
      <c r="L20" s="46">
        <f t="shared" si="5"/>
        <v>1.0610079575596816E-2</v>
      </c>
      <c r="M20" s="52">
        <f t="shared" si="2"/>
        <v>64</v>
      </c>
      <c r="N20" s="54">
        <f t="shared" si="0"/>
        <v>2.4446142093200916E-2</v>
      </c>
      <c r="O20" s="13"/>
      <c r="P20" s="42"/>
    </row>
    <row r="21" spans="1:16">
      <c r="A21" s="42"/>
      <c r="B21" s="129" t="s">
        <v>117</v>
      </c>
      <c r="C21" s="77">
        <v>1</v>
      </c>
      <c r="D21" s="46">
        <f t="shared" si="6"/>
        <v>5.1282051282051282E-3</v>
      </c>
      <c r="E21" s="77">
        <v>1</v>
      </c>
      <c r="F21" s="46">
        <f t="shared" ref="F21:F23" si="8">E21/$C$47</f>
        <v>5.1282051282051282E-3</v>
      </c>
      <c r="G21" s="77">
        <v>3</v>
      </c>
      <c r="H21" s="46">
        <f>G21/G47</f>
        <v>2.0979020979020979E-3</v>
      </c>
      <c r="I21" s="77"/>
      <c r="J21" s="46"/>
      <c r="K21" s="77">
        <v>1</v>
      </c>
      <c r="L21" s="46">
        <f t="shared" si="5"/>
        <v>2.6525198938992041E-3</v>
      </c>
      <c r="M21" s="52">
        <f t="shared" si="2"/>
        <v>6</v>
      </c>
      <c r="N21" s="54">
        <f t="shared" si="0"/>
        <v>2.2918258212375861E-3</v>
      </c>
      <c r="O21" s="13"/>
      <c r="P21" s="42"/>
    </row>
    <row r="22" spans="1:16">
      <c r="A22" s="42"/>
      <c r="B22" s="129" t="s">
        <v>118</v>
      </c>
      <c r="C22" s="77"/>
      <c r="D22" s="46"/>
      <c r="E22" s="77">
        <v>2</v>
      </c>
      <c r="F22" s="46">
        <f t="shared" si="8"/>
        <v>1.0256410256410256E-2</v>
      </c>
      <c r="G22" s="77">
        <v>9</v>
      </c>
      <c r="H22" s="46">
        <f>G22/G47</f>
        <v>6.2937062937062941E-3</v>
      </c>
      <c r="I22" s="77">
        <v>9</v>
      </c>
      <c r="J22" s="46">
        <f t="shared" ref="J21:J23" si="9">I22/$I$47</f>
        <v>3.2608695652173912E-2</v>
      </c>
      <c r="K22" s="77">
        <v>4</v>
      </c>
      <c r="L22" s="46">
        <f t="shared" si="5"/>
        <v>1.0610079575596816E-2</v>
      </c>
      <c r="M22" s="52">
        <f t="shared" si="2"/>
        <v>24</v>
      </c>
      <c r="N22" s="54">
        <f t="shared" si="0"/>
        <v>9.1673032849503445E-3</v>
      </c>
      <c r="O22" s="13"/>
      <c r="P22" s="42"/>
    </row>
    <row r="23" spans="1:16">
      <c r="A23" s="42"/>
      <c r="B23" s="129" t="s">
        <v>119</v>
      </c>
      <c r="C23" s="77">
        <v>65</v>
      </c>
      <c r="D23" s="46">
        <f t="shared" si="6"/>
        <v>0.33333333333333331</v>
      </c>
      <c r="E23" s="77">
        <v>46</v>
      </c>
      <c r="F23" s="46">
        <f t="shared" si="8"/>
        <v>0.23589743589743589</v>
      </c>
      <c r="G23" s="77">
        <v>141</v>
      </c>
      <c r="H23" s="46">
        <f>G23/G47</f>
        <v>9.8601398601398604E-2</v>
      </c>
      <c r="I23" s="77">
        <v>82</v>
      </c>
      <c r="J23" s="46">
        <f t="shared" si="9"/>
        <v>0.29710144927536231</v>
      </c>
      <c r="K23" s="77">
        <v>76</v>
      </c>
      <c r="L23" s="46">
        <f t="shared" si="5"/>
        <v>0.20159151193633953</v>
      </c>
      <c r="M23" s="52">
        <f t="shared" si="2"/>
        <v>410</v>
      </c>
      <c r="N23" s="54">
        <f t="shared" si="0"/>
        <v>0.15660809778456838</v>
      </c>
      <c r="O23" s="13"/>
      <c r="P23" s="42"/>
    </row>
    <row r="24" spans="1:16">
      <c r="A24" s="42"/>
      <c r="B24" s="129" t="s">
        <v>120</v>
      </c>
      <c r="C24" s="77"/>
      <c r="D24" s="46"/>
      <c r="E24" s="77">
        <v>6</v>
      </c>
      <c r="F24" s="46">
        <f>E24/$C$47</f>
        <v>3.0769230769230771E-2</v>
      </c>
      <c r="G24" s="77">
        <v>14</v>
      </c>
      <c r="H24" s="46">
        <f>G24/G47</f>
        <v>9.7902097902097911E-3</v>
      </c>
      <c r="I24" s="77">
        <v>6</v>
      </c>
      <c r="J24" s="46">
        <f>I24/$I$47</f>
        <v>2.1739130434782608E-2</v>
      </c>
      <c r="K24" s="77">
        <v>6</v>
      </c>
      <c r="L24" s="46">
        <f t="shared" si="5"/>
        <v>1.5915119363395226E-2</v>
      </c>
      <c r="M24" s="52">
        <f t="shared" si="2"/>
        <v>32</v>
      </c>
      <c r="N24" s="54">
        <f t="shared" si="0"/>
        <v>1.2223071046600458E-2</v>
      </c>
      <c r="O24" s="13"/>
      <c r="P24" s="42"/>
    </row>
    <row r="25" spans="1:16">
      <c r="A25" s="42"/>
      <c r="B25" s="129" t="s">
        <v>163</v>
      </c>
      <c r="C25" s="77">
        <v>1</v>
      </c>
      <c r="D25" s="46">
        <f t="shared" si="6"/>
        <v>5.1282051282051282E-3</v>
      </c>
      <c r="E25" s="77"/>
      <c r="F25" s="46"/>
      <c r="G25" s="77"/>
      <c r="H25" s="46"/>
      <c r="I25" s="77"/>
      <c r="J25" s="46"/>
      <c r="K25" s="77"/>
      <c r="L25" s="46"/>
      <c r="M25" s="52">
        <f t="shared" si="2"/>
        <v>1</v>
      </c>
      <c r="N25" s="54">
        <f t="shared" si="0"/>
        <v>3.8197097020626432E-4</v>
      </c>
      <c r="O25" s="13"/>
      <c r="P25" s="42"/>
    </row>
    <row r="26" spans="1:16">
      <c r="A26" s="42"/>
      <c r="B26" s="129" t="s">
        <v>121</v>
      </c>
      <c r="C26" s="77"/>
      <c r="D26" s="46"/>
      <c r="E26" s="77">
        <v>3</v>
      </c>
      <c r="F26" s="46">
        <f>E26/$C$47</f>
        <v>1.5384615384615385E-2</v>
      </c>
      <c r="G26" s="77">
        <v>4</v>
      </c>
      <c r="H26" s="46">
        <f>G26/G47</f>
        <v>2.7972027972027972E-3</v>
      </c>
      <c r="I26" s="77">
        <v>2</v>
      </c>
      <c r="J26" s="46">
        <f t="shared" ref="J26:J43" si="10">I26/$I$47</f>
        <v>7.246376811594203E-3</v>
      </c>
      <c r="K26" s="77">
        <v>1</v>
      </c>
      <c r="L26" s="46">
        <f t="shared" si="5"/>
        <v>2.6525198938992041E-3</v>
      </c>
      <c r="M26" s="52">
        <f t="shared" si="2"/>
        <v>10</v>
      </c>
      <c r="N26" s="54">
        <f t="shared" si="0"/>
        <v>3.8197097020626434E-3</v>
      </c>
      <c r="O26" s="13"/>
      <c r="P26" s="42"/>
    </row>
    <row r="27" spans="1:16">
      <c r="A27" s="42"/>
      <c r="B27" s="129" t="s">
        <v>132</v>
      </c>
      <c r="C27" s="77"/>
      <c r="D27" s="46"/>
      <c r="E27" s="77">
        <v>1</v>
      </c>
      <c r="F27" s="46">
        <f t="shared" ref="F27:F29" si="11">E27/$C$47</f>
        <v>5.1282051282051282E-3</v>
      </c>
      <c r="G27" s="77">
        <v>2</v>
      </c>
      <c r="H27" s="46">
        <f>G27/G47</f>
        <v>1.3986013986013986E-3</v>
      </c>
      <c r="I27" s="77">
        <v>2</v>
      </c>
      <c r="J27" s="46">
        <f t="shared" si="10"/>
        <v>7.246376811594203E-3</v>
      </c>
      <c r="K27" s="77">
        <v>1</v>
      </c>
      <c r="L27" s="46">
        <f t="shared" si="5"/>
        <v>2.6525198938992041E-3</v>
      </c>
      <c r="M27" s="52">
        <f t="shared" si="2"/>
        <v>6</v>
      </c>
      <c r="N27" s="54">
        <f t="shared" si="0"/>
        <v>2.2918258212375861E-3</v>
      </c>
      <c r="O27" s="13"/>
      <c r="P27" s="42"/>
    </row>
    <row r="28" spans="1:16">
      <c r="A28" s="42"/>
      <c r="B28" s="129" t="s">
        <v>122</v>
      </c>
      <c r="C28" s="77">
        <v>1</v>
      </c>
      <c r="D28" s="46">
        <f t="shared" si="6"/>
        <v>5.1282051282051282E-3</v>
      </c>
      <c r="E28" s="77">
        <v>4</v>
      </c>
      <c r="F28" s="46">
        <f t="shared" si="11"/>
        <v>2.0512820512820513E-2</v>
      </c>
      <c r="G28" s="77">
        <v>11</v>
      </c>
      <c r="H28" s="46">
        <f>G28/G47</f>
        <v>7.6923076923076927E-3</v>
      </c>
      <c r="I28" s="77">
        <v>8</v>
      </c>
      <c r="J28" s="46">
        <f t="shared" si="10"/>
        <v>2.8985507246376812E-2</v>
      </c>
      <c r="K28" s="77">
        <v>6</v>
      </c>
      <c r="L28" s="46">
        <f t="shared" si="5"/>
        <v>1.5915119363395226E-2</v>
      </c>
      <c r="M28" s="52">
        <f t="shared" si="2"/>
        <v>30</v>
      </c>
      <c r="N28" s="54">
        <f t="shared" si="0"/>
        <v>1.145912910618793E-2</v>
      </c>
      <c r="O28" s="13"/>
      <c r="P28" s="42"/>
    </row>
    <row r="29" spans="1:16">
      <c r="A29" s="42"/>
      <c r="B29" s="129" t="s">
        <v>128</v>
      </c>
      <c r="C29" s="77">
        <v>2</v>
      </c>
      <c r="D29" s="46">
        <f t="shared" si="6"/>
        <v>1.0256410256410256E-2</v>
      </c>
      <c r="E29" s="77">
        <v>10</v>
      </c>
      <c r="F29" s="46">
        <f t="shared" si="11"/>
        <v>5.128205128205128E-2</v>
      </c>
      <c r="G29" s="77">
        <v>35</v>
      </c>
      <c r="H29" s="46">
        <f>G29/G47</f>
        <v>2.4475524475524476E-2</v>
      </c>
      <c r="I29" s="77">
        <v>5</v>
      </c>
      <c r="J29" s="46">
        <f t="shared" si="10"/>
        <v>1.8115942028985508E-2</v>
      </c>
      <c r="K29" s="77">
        <v>4</v>
      </c>
      <c r="L29" s="46">
        <f t="shared" si="5"/>
        <v>1.0610079575596816E-2</v>
      </c>
      <c r="M29" s="52">
        <f t="shared" si="2"/>
        <v>56</v>
      </c>
      <c r="N29" s="54">
        <f t="shared" si="0"/>
        <v>2.1390374331550801E-2</v>
      </c>
      <c r="O29" s="13"/>
      <c r="P29" s="42"/>
    </row>
    <row r="30" spans="1:16">
      <c r="A30" s="42"/>
      <c r="B30" s="129" t="s">
        <v>136</v>
      </c>
      <c r="C30" s="77">
        <v>1</v>
      </c>
      <c r="D30" s="46">
        <f t="shared" si="6"/>
        <v>5.1282051282051282E-3</v>
      </c>
      <c r="E30" s="77"/>
      <c r="F30" s="46"/>
      <c r="G30" s="77"/>
      <c r="H30" s="46"/>
      <c r="I30" s="77">
        <v>1</v>
      </c>
      <c r="J30" s="46">
        <f t="shared" si="10"/>
        <v>3.6231884057971015E-3</v>
      </c>
      <c r="K30" s="77"/>
      <c r="L30" s="46"/>
      <c r="M30" s="52">
        <f t="shared" si="2"/>
        <v>2</v>
      </c>
      <c r="N30" s="54">
        <f t="shared" si="0"/>
        <v>7.6394194041252863E-4</v>
      </c>
      <c r="O30" s="13"/>
      <c r="P30" s="42"/>
    </row>
    <row r="31" spans="1:16">
      <c r="A31" s="42"/>
      <c r="B31" s="129" t="s">
        <v>142</v>
      </c>
      <c r="C31" s="77">
        <v>1</v>
      </c>
      <c r="D31" s="46">
        <f t="shared" si="6"/>
        <v>5.1282051282051282E-3</v>
      </c>
      <c r="E31" s="77"/>
      <c r="F31" s="46"/>
      <c r="G31" s="77"/>
      <c r="H31" s="46"/>
      <c r="I31" s="77"/>
      <c r="J31" s="46"/>
      <c r="K31" s="77"/>
      <c r="L31" s="46"/>
      <c r="M31" s="52">
        <f t="shared" si="2"/>
        <v>1</v>
      </c>
      <c r="N31" s="54">
        <f t="shared" si="0"/>
        <v>3.8197097020626432E-4</v>
      </c>
      <c r="O31" s="13"/>
      <c r="P31" s="42"/>
    </row>
    <row r="32" spans="1:16">
      <c r="A32" s="42"/>
      <c r="B32" s="129" t="s">
        <v>149</v>
      </c>
      <c r="C32" s="77">
        <v>2</v>
      </c>
      <c r="D32" s="46">
        <f t="shared" si="6"/>
        <v>1.0256410256410256E-2</v>
      </c>
      <c r="E32" s="77"/>
      <c r="F32" s="46"/>
      <c r="G32" s="77">
        <v>1</v>
      </c>
      <c r="H32" s="46">
        <f>G32/G47</f>
        <v>6.993006993006993E-4</v>
      </c>
      <c r="I32" s="77"/>
      <c r="J32" s="46"/>
      <c r="K32" s="77"/>
      <c r="L32" s="46"/>
      <c r="M32" s="52">
        <f t="shared" si="2"/>
        <v>3</v>
      </c>
      <c r="N32" s="54">
        <f t="shared" si="0"/>
        <v>1.1459129106187931E-3</v>
      </c>
      <c r="O32" s="13"/>
      <c r="P32" s="42"/>
    </row>
    <row r="33" spans="1:16">
      <c r="A33" s="42"/>
      <c r="B33" s="129" t="s">
        <v>129</v>
      </c>
      <c r="C33" s="77"/>
      <c r="D33" s="46"/>
      <c r="E33" s="77">
        <v>1</v>
      </c>
      <c r="F33" s="46">
        <f t="shared" ref="F30:F46" si="12">E33/$C$47</f>
        <v>5.1282051282051282E-3</v>
      </c>
      <c r="G33" s="77">
        <v>2</v>
      </c>
      <c r="H33" s="46">
        <f>G33/G47</f>
        <v>1.3986013986013986E-3</v>
      </c>
      <c r="I33" s="77"/>
      <c r="J33" s="46"/>
      <c r="K33" s="77">
        <v>1</v>
      </c>
      <c r="L33" s="46">
        <f t="shared" si="5"/>
        <v>2.6525198938992041E-3</v>
      </c>
      <c r="M33" s="52">
        <f t="shared" si="2"/>
        <v>4</v>
      </c>
      <c r="N33" s="54">
        <f t="shared" si="0"/>
        <v>1.5278838808250573E-3</v>
      </c>
      <c r="O33" s="13"/>
      <c r="P33" s="42"/>
    </row>
    <row r="34" spans="1:16">
      <c r="A34" s="42"/>
      <c r="B34" s="129" t="s">
        <v>150</v>
      </c>
      <c r="C34" s="77"/>
      <c r="D34" s="46"/>
      <c r="E34" s="77"/>
      <c r="F34" s="46"/>
      <c r="G34" s="77">
        <v>1</v>
      </c>
      <c r="H34" s="46">
        <f>G34/G47</f>
        <v>6.993006993006993E-4</v>
      </c>
      <c r="I34" s="77"/>
      <c r="J34" s="46"/>
      <c r="K34" s="77">
        <v>1</v>
      </c>
      <c r="L34" s="46">
        <f t="shared" si="5"/>
        <v>2.6525198938992041E-3</v>
      </c>
      <c r="M34" s="52">
        <f t="shared" si="2"/>
        <v>2</v>
      </c>
      <c r="N34" s="54">
        <f t="shared" si="0"/>
        <v>7.6394194041252863E-4</v>
      </c>
      <c r="O34" s="13"/>
      <c r="P34" s="42"/>
    </row>
    <row r="35" spans="1:16">
      <c r="A35" s="42"/>
      <c r="B35" s="129" t="s">
        <v>123</v>
      </c>
      <c r="C35" s="77">
        <v>6</v>
      </c>
      <c r="D35" s="46">
        <f t="shared" si="6"/>
        <v>3.0769230769230771E-2</v>
      </c>
      <c r="E35" s="77">
        <v>11</v>
      </c>
      <c r="F35" s="46">
        <f t="shared" si="12"/>
        <v>5.6410256410256411E-2</v>
      </c>
      <c r="G35" s="77">
        <v>39</v>
      </c>
      <c r="H35" s="46">
        <f>G35/G47</f>
        <v>2.7272727272727271E-2</v>
      </c>
      <c r="I35" s="77">
        <v>16</v>
      </c>
      <c r="J35" s="46">
        <f t="shared" si="10"/>
        <v>5.7971014492753624E-2</v>
      </c>
      <c r="K35" s="77">
        <v>18</v>
      </c>
      <c r="L35" s="46">
        <f t="shared" si="5"/>
        <v>4.7745358090185673E-2</v>
      </c>
      <c r="M35" s="52">
        <f t="shared" si="2"/>
        <v>90</v>
      </c>
      <c r="N35" s="54">
        <f t="shared" si="0"/>
        <v>3.4377387318563789E-2</v>
      </c>
      <c r="O35" s="13"/>
      <c r="P35" s="42"/>
    </row>
    <row r="36" spans="1:16">
      <c r="A36" s="42"/>
      <c r="B36" s="129" t="s">
        <v>133</v>
      </c>
      <c r="C36" s="77"/>
      <c r="D36" s="46"/>
      <c r="E36" s="77">
        <v>2</v>
      </c>
      <c r="F36" s="46">
        <f t="shared" si="12"/>
        <v>1.0256410256410256E-2</v>
      </c>
      <c r="G36" s="77">
        <v>2</v>
      </c>
      <c r="H36" s="46">
        <f>G36/G47</f>
        <v>1.3986013986013986E-3</v>
      </c>
      <c r="I36" s="77"/>
      <c r="J36" s="46"/>
      <c r="K36" s="77">
        <v>1</v>
      </c>
      <c r="L36" s="46">
        <f t="shared" si="5"/>
        <v>2.6525198938992041E-3</v>
      </c>
      <c r="M36" s="52">
        <f t="shared" si="2"/>
        <v>5</v>
      </c>
      <c r="N36" s="54">
        <f t="shared" si="0"/>
        <v>1.9098548510313217E-3</v>
      </c>
      <c r="O36" s="13"/>
      <c r="P36" s="42"/>
    </row>
    <row r="37" spans="1:16">
      <c r="A37" s="42"/>
      <c r="B37" s="129" t="s">
        <v>124</v>
      </c>
      <c r="C37" s="77">
        <v>44</v>
      </c>
      <c r="D37" s="46">
        <f t="shared" si="6"/>
        <v>0.22564102564102564</v>
      </c>
      <c r="E37" s="77">
        <v>74</v>
      </c>
      <c r="F37" s="46">
        <f t="shared" si="12"/>
        <v>0.37948717948717947</v>
      </c>
      <c r="G37" s="77">
        <v>189</v>
      </c>
      <c r="H37" s="46">
        <f>G37/G47</f>
        <v>0.13216783216783218</v>
      </c>
      <c r="I37" s="77">
        <v>69</v>
      </c>
      <c r="J37" s="46">
        <f t="shared" si="10"/>
        <v>0.25</v>
      </c>
      <c r="K37" s="77">
        <v>110</v>
      </c>
      <c r="L37" s="46">
        <f t="shared" si="5"/>
        <v>0.29177718832891247</v>
      </c>
      <c r="M37" s="52">
        <f t="shared" si="2"/>
        <v>486</v>
      </c>
      <c r="N37" s="54">
        <f t="shared" si="0"/>
        <v>0.18563789152024446</v>
      </c>
      <c r="O37" s="13"/>
      <c r="P37" s="42"/>
    </row>
    <row r="38" spans="1:16">
      <c r="A38" s="42"/>
      <c r="B38" s="129" t="s">
        <v>125</v>
      </c>
      <c r="C38" s="77">
        <v>2</v>
      </c>
      <c r="D38" s="46">
        <f t="shared" si="6"/>
        <v>1.0256410256410256E-2</v>
      </c>
      <c r="E38" s="77"/>
      <c r="F38" s="46"/>
      <c r="G38" s="77">
        <v>2</v>
      </c>
      <c r="H38" s="46">
        <f>G38/G47</f>
        <v>1.3986013986013986E-3</v>
      </c>
      <c r="I38" s="77">
        <v>1</v>
      </c>
      <c r="J38" s="46">
        <f t="shared" si="10"/>
        <v>3.6231884057971015E-3</v>
      </c>
      <c r="K38" s="77">
        <v>2</v>
      </c>
      <c r="L38" s="46">
        <f t="shared" si="5"/>
        <v>5.3050397877984082E-3</v>
      </c>
      <c r="M38" s="52">
        <f t="shared" si="2"/>
        <v>7</v>
      </c>
      <c r="N38" s="54">
        <f t="shared" si="0"/>
        <v>2.6737967914438501E-3</v>
      </c>
      <c r="O38" s="13"/>
      <c r="P38" s="42"/>
    </row>
    <row r="39" spans="1:16">
      <c r="A39" s="42"/>
      <c r="B39" s="129" t="s">
        <v>143</v>
      </c>
      <c r="C39" s="77"/>
      <c r="D39" s="46"/>
      <c r="E39" s="77"/>
      <c r="F39" s="46"/>
      <c r="G39" s="77"/>
      <c r="H39" s="46"/>
      <c r="I39" s="77">
        <v>1</v>
      </c>
      <c r="J39" s="46">
        <f t="shared" si="10"/>
        <v>3.6231884057971015E-3</v>
      </c>
      <c r="K39" s="77"/>
      <c r="L39" s="46"/>
      <c r="M39" s="52">
        <f t="shared" si="2"/>
        <v>1</v>
      </c>
      <c r="N39" s="54">
        <f t="shared" si="0"/>
        <v>3.8197097020626432E-4</v>
      </c>
      <c r="O39" s="13"/>
      <c r="P39" s="42"/>
    </row>
    <row r="40" spans="1:16">
      <c r="A40" s="42"/>
      <c r="B40" s="129" t="s">
        <v>151</v>
      </c>
      <c r="C40" s="77"/>
      <c r="D40" s="46"/>
      <c r="E40" s="77"/>
      <c r="F40" s="46"/>
      <c r="G40" s="77">
        <v>1</v>
      </c>
      <c r="H40" s="46">
        <f>G40/G47</f>
        <v>6.993006993006993E-4</v>
      </c>
      <c r="I40" s="77">
        <v>1</v>
      </c>
      <c r="J40" s="46">
        <f t="shared" si="10"/>
        <v>3.6231884057971015E-3</v>
      </c>
      <c r="K40" s="77"/>
      <c r="L40" s="46"/>
      <c r="M40" s="52">
        <f t="shared" si="2"/>
        <v>2</v>
      </c>
      <c r="N40" s="54">
        <f t="shared" si="0"/>
        <v>7.6394194041252863E-4</v>
      </c>
      <c r="O40" s="13"/>
      <c r="P40" s="42"/>
    </row>
    <row r="41" spans="1:16">
      <c r="A41" s="42"/>
      <c r="B41" s="129" t="s">
        <v>126</v>
      </c>
      <c r="C41" s="77">
        <v>2</v>
      </c>
      <c r="D41" s="46">
        <f t="shared" si="6"/>
        <v>1.0256410256410256E-2</v>
      </c>
      <c r="E41" s="77">
        <v>9</v>
      </c>
      <c r="F41" s="46">
        <f t="shared" si="12"/>
        <v>4.6153846153846156E-2</v>
      </c>
      <c r="G41" s="77">
        <v>39</v>
      </c>
      <c r="H41" s="46">
        <f>G41/G47</f>
        <v>2.7272727272727271E-2</v>
      </c>
      <c r="I41" s="77">
        <v>3</v>
      </c>
      <c r="J41" s="46">
        <f t="shared" si="10"/>
        <v>1.0869565217391304E-2</v>
      </c>
      <c r="K41" s="77">
        <v>3</v>
      </c>
      <c r="L41" s="46">
        <f t="shared" si="5"/>
        <v>7.9575596816976128E-3</v>
      </c>
      <c r="M41" s="52">
        <f t="shared" si="2"/>
        <v>56</v>
      </c>
      <c r="N41" s="54">
        <f t="shared" si="0"/>
        <v>2.1390374331550801E-2</v>
      </c>
      <c r="O41" s="13"/>
      <c r="P41" s="42"/>
    </row>
    <row r="42" spans="1:16">
      <c r="A42" s="42"/>
      <c r="B42" s="242" t="s">
        <v>164</v>
      </c>
      <c r="C42" s="77"/>
      <c r="D42" s="46"/>
      <c r="E42" s="77">
        <v>1</v>
      </c>
      <c r="F42" s="46">
        <f t="shared" si="12"/>
        <v>5.1282051282051282E-3</v>
      </c>
      <c r="G42" s="77"/>
      <c r="H42" s="46"/>
      <c r="I42" s="77"/>
      <c r="J42" s="46"/>
      <c r="K42" s="77"/>
      <c r="L42" s="46"/>
      <c r="M42" s="52">
        <f t="shared" si="2"/>
        <v>1</v>
      </c>
      <c r="N42" s="54">
        <f t="shared" si="0"/>
        <v>3.8197097020626432E-4</v>
      </c>
      <c r="O42" s="13"/>
      <c r="P42" s="42"/>
    </row>
    <row r="43" spans="1:16">
      <c r="A43" s="42"/>
      <c r="B43" s="242" t="s">
        <v>127</v>
      </c>
      <c r="C43" s="77">
        <v>1</v>
      </c>
      <c r="D43" s="46">
        <f t="shared" si="6"/>
        <v>5.1282051282051282E-3</v>
      </c>
      <c r="E43" s="77">
        <v>1</v>
      </c>
      <c r="F43" s="46">
        <f t="shared" si="12"/>
        <v>5.1282051282051282E-3</v>
      </c>
      <c r="G43" s="77">
        <v>6</v>
      </c>
      <c r="H43" s="46">
        <f>G43/G47</f>
        <v>4.1958041958041958E-3</v>
      </c>
      <c r="I43" s="77">
        <v>1</v>
      </c>
      <c r="J43" s="46">
        <f t="shared" si="10"/>
        <v>3.6231884057971015E-3</v>
      </c>
      <c r="K43" s="77">
        <v>1</v>
      </c>
      <c r="L43" s="46">
        <f t="shared" si="5"/>
        <v>2.6525198938992041E-3</v>
      </c>
      <c r="M43" s="52">
        <f t="shared" si="2"/>
        <v>10</v>
      </c>
      <c r="N43" s="54">
        <f t="shared" si="0"/>
        <v>3.8197097020626434E-3</v>
      </c>
      <c r="O43" s="13"/>
      <c r="P43" s="42"/>
    </row>
    <row r="44" spans="1:16">
      <c r="A44" s="42"/>
      <c r="B44" s="242" t="s">
        <v>152</v>
      </c>
      <c r="C44" s="77"/>
      <c r="D44" s="46"/>
      <c r="E44" s="77">
        <v>2</v>
      </c>
      <c r="F44" s="46">
        <f t="shared" si="12"/>
        <v>1.0256410256410256E-2</v>
      </c>
      <c r="G44" s="77">
        <v>2</v>
      </c>
      <c r="H44" s="46">
        <f>G44/G47</f>
        <v>1.3986013986013986E-3</v>
      </c>
      <c r="I44" s="77"/>
      <c r="J44" s="46"/>
      <c r="K44" s="77"/>
      <c r="L44" s="46"/>
      <c r="M44" s="52">
        <f t="shared" si="2"/>
        <v>4</v>
      </c>
      <c r="N44" s="54">
        <f t="shared" si="0"/>
        <v>1.5278838808250573E-3</v>
      </c>
      <c r="O44" s="13"/>
      <c r="P44" s="42"/>
    </row>
    <row r="45" spans="1:16">
      <c r="A45" s="42"/>
      <c r="B45" s="242" t="s">
        <v>165</v>
      </c>
      <c r="C45" s="77"/>
      <c r="D45" s="46"/>
      <c r="E45" s="77"/>
      <c r="F45" s="46"/>
      <c r="G45" s="77">
        <v>1</v>
      </c>
      <c r="H45" s="46">
        <f>G45/G47</f>
        <v>6.993006993006993E-4</v>
      </c>
      <c r="I45" s="77"/>
      <c r="J45" s="46"/>
      <c r="K45" s="77"/>
      <c r="L45" s="46"/>
      <c r="M45" s="52">
        <f t="shared" si="2"/>
        <v>1</v>
      </c>
      <c r="N45" s="54">
        <f t="shared" si="0"/>
        <v>3.8197097020626432E-4</v>
      </c>
      <c r="O45" s="13"/>
      <c r="P45" s="42"/>
    </row>
    <row r="46" spans="1:16">
      <c r="A46" s="42"/>
      <c r="B46" s="242" t="s">
        <v>134</v>
      </c>
      <c r="C46" s="77">
        <v>2</v>
      </c>
      <c r="D46" s="46">
        <f t="shared" si="6"/>
        <v>1.0256410256410256E-2</v>
      </c>
      <c r="E46" s="77">
        <v>1</v>
      </c>
      <c r="F46" s="46">
        <f t="shared" si="12"/>
        <v>5.1282051282051282E-3</v>
      </c>
      <c r="G46" s="77"/>
      <c r="H46" s="46"/>
      <c r="I46" s="77"/>
      <c r="J46" s="46"/>
      <c r="K46" s="77">
        <v>1</v>
      </c>
      <c r="L46" s="46">
        <f t="shared" si="5"/>
        <v>2.6525198938992041E-3</v>
      </c>
      <c r="M46" s="52">
        <f t="shared" si="2"/>
        <v>4</v>
      </c>
      <c r="N46" s="54">
        <f t="shared" si="0"/>
        <v>1.5278838808250573E-3</v>
      </c>
      <c r="O46" s="13"/>
      <c r="P46" s="42"/>
    </row>
    <row r="47" spans="1:16" ht="15.75" thickBot="1">
      <c r="A47" s="42"/>
      <c r="B47" s="151" t="s">
        <v>70</v>
      </c>
      <c r="C47" s="152">
        <f>SUM(C6:C46)</f>
        <v>195</v>
      </c>
      <c r="D47" s="153">
        <f>C47/C47</f>
        <v>1</v>
      </c>
      <c r="E47" s="152">
        <f>SUM(E6:E46)</f>
        <v>340</v>
      </c>
      <c r="F47" s="153">
        <f>E47/E47</f>
        <v>1</v>
      </c>
      <c r="G47" s="152">
        <f>SUM(G6:G46)</f>
        <v>1430</v>
      </c>
      <c r="H47" s="153">
        <f>G47/G47</f>
        <v>1</v>
      </c>
      <c r="I47" s="152">
        <f>SUM(I6:I46)</f>
        <v>276</v>
      </c>
      <c r="J47" s="153">
        <f>I47/I47</f>
        <v>1</v>
      </c>
      <c r="K47" s="152">
        <f>SUM(K6:K46)</f>
        <v>377</v>
      </c>
      <c r="L47" s="153">
        <f>K47/K47</f>
        <v>1</v>
      </c>
      <c r="M47" s="152">
        <f>SUM(M6:M46)</f>
        <v>2618</v>
      </c>
      <c r="N47" s="153">
        <f>M47/M47</f>
        <v>1</v>
      </c>
      <c r="O47" s="13"/>
      <c r="P47" s="42"/>
    </row>
    <row r="48" spans="1:16">
      <c r="B48" s="42"/>
    </row>
    <row r="49" spans="2:6">
      <c r="B49" s="42"/>
    </row>
    <row r="50" spans="2:6">
      <c r="B50" s="42"/>
      <c r="F50" s="8"/>
    </row>
    <row r="51" spans="2:6">
      <c r="B51" s="42"/>
    </row>
    <row r="52" spans="2:6">
      <c r="B52" s="42"/>
    </row>
    <row r="53" spans="2:6">
      <c r="B53" s="42"/>
    </row>
    <row r="54" spans="2:6">
      <c r="B54" s="42"/>
    </row>
    <row r="55" spans="2:6">
      <c r="B55" s="42"/>
    </row>
    <row r="56" spans="2:6">
      <c r="B56" s="42"/>
    </row>
    <row r="57" spans="2:6">
      <c r="B57" s="42"/>
    </row>
    <row r="58" spans="2:6">
      <c r="B58" s="42"/>
    </row>
    <row r="59" spans="2:6">
      <c r="B59" s="42"/>
    </row>
    <row r="60" spans="2:6">
      <c r="B60" s="42"/>
    </row>
    <row r="61" spans="2:6">
      <c r="B61" s="42"/>
    </row>
    <row r="62" spans="2:6">
      <c r="B62" s="42"/>
    </row>
    <row r="63" spans="2:6">
      <c r="B63" s="42"/>
    </row>
    <row r="64" spans="2:6">
      <c r="B64" s="42"/>
    </row>
    <row r="65" spans="2:2">
      <c r="B65" s="42"/>
    </row>
    <row r="66" spans="2:2">
      <c r="B66" s="42"/>
    </row>
    <row r="67" spans="2:2">
      <c r="B67" s="42"/>
    </row>
    <row r="68" spans="2:2">
      <c r="B68" s="42"/>
    </row>
    <row r="69" spans="2:2">
      <c r="B69" s="42"/>
    </row>
    <row r="70" spans="2:2">
      <c r="B70" s="42"/>
    </row>
    <row r="71" spans="2:2">
      <c r="B71" s="42"/>
    </row>
    <row r="72" spans="2:2">
      <c r="B72" s="42"/>
    </row>
    <row r="73" spans="2:2">
      <c r="B73" s="42"/>
    </row>
    <row r="74" spans="2:2">
      <c r="B74" s="42"/>
    </row>
    <row r="75" spans="2:2">
      <c r="B75" s="42"/>
    </row>
    <row r="76" spans="2:2">
      <c r="B76" s="42"/>
    </row>
  </sheetData>
  <mergeCells count="6"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2020-12-10T10:04:02Z</cp:lastPrinted>
  <dcterms:created xsi:type="dcterms:W3CDTF">2010-12-15T07:52:14Z</dcterms:created>
  <dcterms:modified xsi:type="dcterms:W3CDTF">2020-12-10T10:08:17Z</dcterms:modified>
</cp:coreProperties>
</file>